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Ruben/Desktop/Caja de herramientas/Enfoques y ámbitos de extensión/"/>
    </mc:Choice>
  </mc:AlternateContent>
  <xr:revisionPtr revIDLastSave="0" documentId="13_ncr:1_{68D846E9-2DE0-6643-82F0-67BD481F8EAB}" xr6:coauthVersionLast="47" xr6:coauthVersionMax="47" xr10:uidLastSave="{00000000-0000-0000-0000-000000000000}"/>
  <bookViews>
    <workbookView xWindow="0" yWindow="600" windowWidth="28800" windowHeight="17280" activeTab="1" xr2:uid="{00000000-000D-0000-FFFF-FFFF00000000}"/>
  </bookViews>
  <sheets>
    <sheet name="00_Guía" sheetId="1" r:id="rId1"/>
    <sheet name="01_Instrumento" sheetId="2" r:id="rId2"/>
    <sheet name="02_Resultados" sheetId="3" r:id="rId3"/>
    <sheet name="03_Definiciones" sheetId="4" r:id="rId4"/>
    <sheet name="99_Catálogo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6" i="2" l="1"/>
  <c r="L6" i="2" s="1"/>
  <c r="B17" i="3"/>
  <c r="C17" i="3" s="1"/>
  <c r="D17" i="3" s="1"/>
  <c r="E17" i="3" s="1"/>
  <c r="B16" i="3"/>
  <c r="C16" i="3" s="1"/>
  <c r="D16" i="3" s="1"/>
  <c r="E16" i="3" s="1"/>
  <c r="B15" i="3"/>
  <c r="C15" i="3" s="1"/>
  <c r="D15" i="3" s="1"/>
  <c r="E15" i="3" s="1"/>
  <c r="B14" i="3"/>
  <c r="C14" i="3" s="1"/>
  <c r="D14" i="3" s="1"/>
  <c r="E14" i="3" s="1"/>
  <c r="B4" i="3"/>
  <c r="L65" i="2"/>
  <c r="K65" i="2"/>
  <c r="K64" i="2"/>
  <c r="L64" i="2" s="1"/>
  <c r="K63" i="2"/>
  <c r="L63" i="2" s="1"/>
  <c r="L62" i="2"/>
  <c r="K62" i="2"/>
  <c r="L61" i="2"/>
  <c r="K61" i="2"/>
  <c r="K60" i="2"/>
  <c r="L60" i="2" s="1"/>
  <c r="K59" i="2"/>
  <c r="L59" i="2" s="1"/>
  <c r="L58" i="2"/>
  <c r="K58" i="2"/>
  <c r="L57" i="2"/>
  <c r="K57" i="2"/>
  <c r="K56" i="2"/>
  <c r="L56" i="2" s="1"/>
  <c r="K55" i="2"/>
  <c r="L55" i="2" s="1"/>
  <c r="L54" i="2"/>
  <c r="K54" i="2"/>
  <c r="L53" i="2"/>
  <c r="K53" i="2"/>
  <c r="K52" i="2"/>
  <c r="L52" i="2" s="1"/>
  <c r="K51" i="2"/>
  <c r="L51" i="2" s="1"/>
  <c r="L50" i="2"/>
  <c r="K50" i="2"/>
  <c r="L49" i="2"/>
  <c r="K49" i="2"/>
  <c r="K48" i="2"/>
  <c r="L48" i="2" s="1"/>
  <c r="K47" i="2"/>
  <c r="L47" i="2" s="1"/>
  <c r="L46" i="2"/>
  <c r="K46" i="2"/>
  <c r="L45" i="2"/>
  <c r="K45" i="2"/>
  <c r="K44" i="2"/>
  <c r="L44" i="2" s="1"/>
  <c r="K43" i="2"/>
  <c r="L43" i="2" s="1"/>
  <c r="L42" i="2"/>
  <c r="K42" i="2"/>
  <c r="L41" i="2"/>
  <c r="K41" i="2"/>
  <c r="K40" i="2"/>
  <c r="L40" i="2" s="1"/>
  <c r="K39" i="2"/>
  <c r="L39" i="2" s="1"/>
  <c r="L38" i="2"/>
  <c r="K38" i="2"/>
  <c r="L37" i="2"/>
  <c r="K37" i="2"/>
  <c r="K36" i="2"/>
  <c r="L36" i="2" s="1"/>
  <c r="K35" i="2"/>
  <c r="L35" i="2" s="1"/>
  <c r="L34" i="2"/>
  <c r="K34" i="2"/>
  <c r="L33" i="2"/>
  <c r="K33" i="2"/>
  <c r="K32" i="2"/>
  <c r="L32" i="2" s="1"/>
  <c r="K31" i="2"/>
  <c r="L31" i="2" s="1"/>
  <c r="L30" i="2"/>
  <c r="K30" i="2"/>
  <c r="L29" i="2"/>
  <c r="K29" i="2"/>
  <c r="K28" i="2"/>
  <c r="L28" i="2" s="1"/>
  <c r="K27" i="2"/>
  <c r="L27" i="2" s="1"/>
  <c r="L26" i="2"/>
  <c r="K26" i="2"/>
  <c r="L25" i="2"/>
  <c r="K25" i="2"/>
  <c r="K24" i="2"/>
  <c r="L24" i="2" s="1"/>
  <c r="K23" i="2"/>
  <c r="L23" i="2" s="1"/>
  <c r="L22" i="2"/>
  <c r="K22" i="2"/>
  <c r="L21" i="2"/>
  <c r="K21" i="2"/>
  <c r="K20" i="2"/>
  <c r="L20" i="2" s="1"/>
  <c r="K19" i="2"/>
  <c r="L19" i="2" s="1"/>
  <c r="L18" i="2"/>
  <c r="K18" i="2"/>
  <c r="L17" i="2"/>
  <c r="K17" i="2"/>
  <c r="K16" i="2"/>
  <c r="L16" i="2" s="1"/>
  <c r="K15" i="2"/>
  <c r="L15" i="2" s="1"/>
  <c r="L14" i="2"/>
  <c r="K14" i="2"/>
  <c r="L13" i="2"/>
  <c r="K13" i="2"/>
  <c r="K12" i="2"/>
  <c r="L12" i="2" s="1"/>
  <c r="K11" i="2"/>
  <c r="L11" i="2" s="1"/>
  <c r="L10" i="2"/>
  <c r="K10" i="2"/>
  <c r="K9" i="2"/>
  <c r="L9" i="2" s="1"/>
  <c r="K8" i="2"/>
  <c r="L8" i="2" s="1"/>
  <c r="K7" i="2"/>
  <c r="K5" i="2"/>
  <c r="L5" i="2" s="1"/>
  <c r="K4" i="2"/>
  <c r="L4" i="2" s="1"/>
  <c r="B13" i="3" l="1"/>
  <c r="C13" i="3" s="1"/>
  <c r="D13" i="3" s="1"/>
  <c r="E13" i="3" s="1"/>
  <c r="B5" i="3"/>
  <c r="B6" i="3" s="1"/>
  <c r="E4" i="3"/>
  <c r="L7" i="2"/>
  <c r="E5" i="3" s="1"/>
  <c r="F5" i="3" s="1"/>
  <c r="E7" i="3" l="1"/>
  <c r="F7" i="3" s="1"/>
  <c r="F4" i="3"/>
  <c r="B7" i="3"/>
  <c r="B8" i="3" s="1"/>
  <c r="B9" i="3" s="1"/>
  <c r="E6" i="3"/>
  <c r="E8" i="3" l="1"/>
  <c r="F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3" authorId="0" shapeId="0" xr:uid="{00000000-0006-0000-0100-000001000000}">
      <text>
        <r>
          <rPr>
            <sz val="10"/>
            <rFont val="Arial"/>
            <family val="2"/>
          </rPr>
          <t>Código por ámbito: PG política general, AS acción social, AC acción cultural, GA gestión ambiental, AE acción económica.</t>
        </r>
      </text>
    </comment>
  </commentList>
</comments>
</file>

<file path=xl/sharedStrings.xml><?xml version="1.0" encoding="utf-8"?>
<sst xmlns="http://schemas.openxmlformats.org/spreadsheetml/2006/main" count="982" uniqueCount="552">
  <si>
    <t>Matriz institucional para clasificación de proyectos de extensión y selección de enfoque</t>
  </si>
  <si>
    <t>Propósito</t>
  </si>
  <si>
    <t>Esta matriz permite ubicar un proyecto de extensión dentro de los enfoques de acción institucional a partir de preguntas orientadoras y descriptores por ámbito, variable e indicador.</t>
  </si>
  <si>
    <t>Cómo usar la matriz</t>
  </si>
  <si>
    <t>1) Revise cada pregunta orientadora. 2) Compare el proyecto con los cuatro descriptores. 3) En la columna 'Selección' escoja el descriptor que mejor representa el proyecto. 4) Registre evidencia breve en la última columna.</t>
  </si>
  <si>
    <t>Escala / selección</t>
  </si>
  <si>
    <t>0 = No valorado; 1 = Asistencial / altruísta; 2 = Divulgativo; 3 = Concientizador; 4 = Desarrollo integral / emancipatorio.</t>
  </si>
  <si>
    <t>Lectura de resultados</t>
  </si>
  <si>
    <t>La hoja '02_Resultados' resume el avance de diligenciamiento, el enfoque predominante y el promedio por ámbito. Los resultados deben interpretarse como una orientación técnica para perfilar el proyecto y definir la estrategia de evaluación de impacto.</t>
  </si>
  <si>
    <t>Uso institucional recomendado</t>
  </si>
  <si>
    <t>La matriz puede aplicarse en formulación, seguimiento intermedio y cierre. Se recomienda completarla por el equipo del proyecto y validarla en sesión colegiada con la coordinación de extensión.</t>
  </si>
  <si>
    <t>Fuente base</t>
  </si>
  <si>
    <t>Documento fuente: 'Enfoques y ámbitos de extensión.docx' (usuario). La matriz incluye 62 preguntas derivadas de los ámbitos, variables e indicadores del documento.</t>
  </si>
  <si>
    <t>Enfoque</t>
  </si>
  <si>
    <t>Método de evaluación de impacto sugerido</t>
  </si>
  <si>
    <t>Asistencial / altruísta</t>
  </si>
  <si>
    <t>Seguimiento de cobertura, productos/servicios entregados y satisfacción inmediata.</t>
  </si>
  <si>
    <t>Divulgativo</t>
  </si>
  <si>
    <t>Evaluación de resultados de aprendizaje, alcance, transferencia y uso de información.</t>
  </si>
  <si>
    <t>Concientizador</t>
  </si>
  <si>
    <t>Evaluación participativa, cambios en capacidades críticas, apropiación y articulación social.</t>
  </si>
  <si>
    <t>Desarrollo integral / emancipatorio</t>
  </si>
  <si>
    <t>Teoría de cambio completa, evaluación transformadora, incidencia y eventualmente SROI o métodos mixtos.</t>
  </si>
  <si>
    <t>Instrumento aplicado: preguntas orientadoras y selección de ítem</t>
  </si>
  <si>
    <t>Complete únicamente las columnas J (Selección) y M (Evidencia / observaciones). Las columnas K y L se calculan automáticamente.</t>
  </si>
  <si>
    <t>Código</t>
  </si>
  <si>
    <t>Ámbito</t>
  </si>
  <si>
    <t>Variable</t>
  </si>
  <si>
    <t>Subvariable / indicador</t>
  </si>
  <si>
    <t>Pregunta orientadora</t>
  </si>
  <si>
    <t>Ítem 1</t>
  </si>
  <si>
    <t>Ítem 2</t>
  </si>
  <si>
    <t>Ítem 3</t>
  </si>
  <si>
    <t>Ítem 4</t>
  </si>
  <si>
    <t>Selección</t>
  </si>
  <si>
    <t>Puntaje</t>
  </si>
  <si>
    <t>Enfoque resultante</t>
  </si>
  <si>
    <t>Evidencia / observaciones</t>
  </si>
  <si>
    <t>PG-01</t>
  </si>
  <si>
    <t>Política general</t>
  </si>
  <si>
    <t>Cultura política</t>
  </si>
  <si>
    <t>Asociatividad</t>
  </si>
  <si>
    <t>¿Qué enunciado describe mejor el proyecto en relación con asociatividad dentro de cultura política?</t>
  </si>
  <si>
    <t>La universidad genera procesos y proyectos asistencialistas</t>
  </si>
  <si>
    <t>La universidad transfiere conocimientos para la asociatividad local</t>
  </si>
  <si>
    <t>La universidad fomenta la visión crítica en los grupos asociados</t>
  </si>
  <si>
    <t>La universidad promueve la incidencia de los grupos para la movilización de recursos</t>
  </si>
  <si>
    <t>PG-02</t>
  </si>
  <si>
    <t>Participación ciudadana</t>
  </si>
  <si>
    <t>¿Qué enunciado describe mejor el proyecto en relación con participación ciudadana dentro de cultura política?</t>
  </si>
  <si>
    <t>La universidad genera espacios para fomentar visiones de la importancia de la participación ciudadana</t>
  </si>
  <si>
    <t>La universidad promueve e incentiva la participación ciudadana desde las bases en los territorios para que incidan en la toma de decisiones</t>
  </si>
  <si>
    <t>La universidad le brinda los recursos para la participación ciudadana</t>
  </si>
  <si>
    <t>La universidad genera información sobre cómo se puede participar</t>
  </si>
  <si>
    <t>PG-03</t>
  </si>
  <si>
    <t>Reforzamiento de la democracia</t>
  </si>
  <si>
    <t>¿Qué enunciado describe mejor el proyecto en relación con reforzamiento de la democracia dentro de cultura política?</t>
  </si>
  <si>
    <t>La universidad genera los espacios básicos para reforzar la democracia</t>
  </si>
  <si>
    <t>La universidad promueve la divulgación de procesos democráticos</t>
  </si>
  <si>
    <t>La universidad incentiva procesos de reforzamiento de los espacios democráticos dentro y fuera de la universidad</t>
  </si>
  <si>
    <t>La universidad refuerza la democracia desde los territorios y comunidades</t>
  </si>
  <si>
    <t>PG-04</t>
  </si>
  <si>
    <t>Desarrollo local</t>
  </si>
  <si>
    <t>Participación de los actores, agentes y ciudadanía</t>
  </si>
  <si>
    <t>¿Qué enunciado describe mejor el proyecto en relación con participación de los actores, agentes y ciudadanía dentro de desarrollo local?</t>
  </si>
  <si>
    <t>La universidad promueve espacios para que actores y agentes locales determinen la importancia de la participación local</t>
  </si>
  <si>
    <t>La universidad brinda las condiciones para que los agentes y actores locales participen de forma autónoma y empoderados</t>
  </si>
  <si>
    <t>La universidad ayuda a los actores, agentes locales y ciudadanía en la participación</t>
  </si>
  <si>
    <t>La universidad divulga los espacios para que los actores y agentes locales participen</t>
  </si>
  <si>
    <t>PG-05</t>
  </si>
  <si>
    <t>Gobierno local</t>
  </si>
  <si>
    <t>¿Qué enunciado describe mejor el proyecto en relación con gobierno local dentro de desarrollo local?</t>
  </si>
  <si>
    <t>La universidad facilita los procesos y productos que aportan a la gestión local</t>
  </si>
  <si>
    <t>La universidad genera información para que la ciudadanía se acerque al gobierno local</t>
  </si>
  <si>
    <t>La universidad fomenta un trabajo articulado desde el gobierno local con los actores locales</t>
  </si>
  <si>
    <t>La universidad forma parte de los procesos de desarrollo local desde el gobierno local</t>
  </si>
  <si>
    <t>PG-06</t>
  </si>
  <si>
    <t>Instituciones públicas</t>
  </si>
  <si>
    <t>¿Qué enunciado describe mejor el proyecto en relación con instituciones públicas dentro de desarrollo local?</t>
  </si>
  <si>
    <t>La universidad participa directamente en los espacios de articulación institucional</t>
  </si>
  <si>
    <t>La universidad y las instituciones públicas son aliadas en la generación de servicios de extensión universitaria</t>
  </si>
  <si>
    <t>La universidad le apoya con servicios y productos a las instituciones públicas</t>
  </si>
  <si>
    <t>La universidad promueve espacios de articulación institucional</t>
  </si>
  <si>
    <t>PG-07</t>
  </si>
  <si>
    <t>Gestión local del desarrollo</t>
  </si>
  <si>
    <t>Políticas públicas e instrumentos de planificación</t>
  </si>
  <si>
    <t>¿Qué enunciado describe mejor el proyecto en relación con políticas públicas e instrumentos de planificación dentro de gestión local del desarrollo?</t>
  </si>
  <si>
    <t>La universidad asiste técnicamente en la elaboración de políticas e instrumentos de planificación</t>
  </si>
  <si>
    <t>La universidad divulga en la sociedad aspectos relacionados a las políticas e instrumentos de planificación</t>
  </si>
  <si>
    <t>La universidad genera acciones en las comunidades para la generación de políticas públicas e instrumentos de planificación</t>
  </si>
  <si>
    <t>La universidad participa en conjunto con los actores y agentes la construcción, gestión y evaluación de políticas públicas e instrumentos de planificación a nivel local</t>
  </si>
  <si>
    <t>PG-08</t>
  </si>
  <si>
    <t>Gobernabilidad democrática</t>
  </si>
  <si>
    <t>Viabilidad política</t>
  </si>
  <si>
    <t>¿Qué enunciado describe mejor el proyecto en relación con viabilidad política dentro de gobernabilidad democrática?</t>
  </si>
  <si>
    <t>La universidad concientiza a los actores sociales y políticos sobre la relevancia de la viabilidad política</t>
  </si>
  <si>
    <t>La universidad se articula con los actores sociales y políticos para la generación de estrategias de desarrollo sustentable</t>
  </si>
  <si>
    <t>La universidad brinda insumos y técnicamente para la generación de viabilidad política nacional y local</t>
  </si>
  <si>
    <t>La universidad divulga aspectos que aportan a la viabilidad política en asuntos de relevancia nacional y local</t>
  </si>
  <si>
    <t>PG-09</t>
  </si>
  <si>
    <t>Resolución de conflictos sociales</t>
  </si>
  <si>
    <t>¿Qué enunciado describe mejor el proyecto en relación con resolución de conflictos sociales dentro de gobernabilidad democrática?</t>
  </si>
  <si>
    <t>La universidad brinda insumos para la resolución de conflictos sociales</t>
  </si>
  <si>
    <t>La universidad comunica a la ciudadanía las formas alternativas para la resolución de conflictos sociales</t>
  </si>
  <si>
    <t>La universidad ejerce el rol de mediadora en los conflictos sociales a nivel nacional o local</t>
  </si>
  <si>
    <t>La universidad promueve el diálogo social como un factor para la gestación de nuevos contratos sociales</t>
  </si>
  <si>
    <t>PG-10</t>
  </si>
  <si>
    <t>Incidencia política</t>
  </si>
  <si>
    <t>Alianzas estratégicas</t>
  </si>
  <si>
    <t>¿Qué enunciado describe mejor el proyecto en relación con alianzas estratégicas dentro de incidencia política?</t>
  </si>
  <si>
    <t>La universidad es un actor que promueve alianzas estratégicas entre ellos mismos, entidades externas u otros</t>
  </si>
  <si>
    <t>La universidad es protagonista directa en la generación de alianzas estratégicas: pública-pública, público-privadas y con entidades externas</t>
  </si>
  <si>
    <t>La universidad asiste de forma técnica y colabora con algunos a los actores sociales, políticos, ambientales y económicos</t>
  </si>
  <si>
    <t>La universidad disemina insumos para la generación de alianzas estratégicas</t>
  </si>
  <si>
    <t>PG-11</t>
  </si>
  <si>
    <t>Formación y Educación política</t>
  </si>
  <si>
    <t>¿Qué enunciado describe mejor el proyecto en relación con formación y educación política dentro de participación ciudadana?</t>
  </si>
  <si>
    <t>La universidad asiste a las autoridades políticas y ciudadanía en la educación política</t>
  </si>
  <si>
    <t>La universidad genera estrategias de comunicación para la divulgación aspectos a la formación y educación política</t>
  </si>
  <si>
    <t>La universidad tiene un rol concientizador con la ciudadanía y actores políticos sobre la relevancia de la formación y educación política</t>
  </si>
  <si>
    <t>La universidad desarrolla capacidades políticas en la ciudadanía y autoridades políticas para la toma de decisiones relacionadas a su propio desarrollo</t>
  </si>
  <si>
    <t>PG-12</t>
  </si>
  <si>
    <t>Grupos comunales</t>
  </si>
  <si>
    <t>¿Qué enunciado describe mejor el proyecto en relación con grupos comunales dentro de participación ciudadana?</t>
  </si>
  <si>
    <t>La universidad tiene un rol concientizador con los grupos comunales en la generación de estrategias de desarrollo local</t>
  </si>
  <si>
    <t>La universidad desarrolla capacidades para la participación ciudadana en la toma de decisiones relacionadas al desarrollo local</t>
  </si>
  <si>
    <t>La universidad presta apoyo técnico a grupos comunales formales y no formales en aspectos de participación ciudadana</t>
  </si>
  <si>
    <t>La universidad presenta información a los grupos comunales sobre su rol en la democracia local</t>
  </si>
  <si>
    <t>AS-01</t>
  </si>
  <si>
    <t>Acción social</t>
  </si>
  <si>
    <t>Salud</t>
  </si>
  <si>
    <t>Capacitación y Formación Preventiva</t>
  </si>
  <si>
    <t>¿Qué enunciado describe mejor el proyecto en relación con capacitación y formación preventiva dentro de salud?</t>
  </si>
  <si>
    <t>Existen planes y programas de capacitación y formación preventiva en salud</t>
  </si>
  <si>
    <t>Los planes y programas son socializados para incorporar a la mayor cantidad de beneficiarios</t>
  </si>
  <si>
    <t>En las actividades de socialización se permite la inclusión masiva, para obtener una mayor cobertura</t>
  </si>
  <si>
    <t>Al tener mayor cobertura se transforma o vinculan con otros programas sociales</t>
  </si>
  <si>
    <t>AS-02</t>
  </si>
  <si>
    <t>Accesibilidad y Equidad</t>
  </si>
  <si>
    <t>¿Qué enunciado describe mejor el proyecto en relación con accesibilidad y equidad dentro de salud?</t>
  </si>
  <si>
    <t>Al fomentar la accesibilidad y equidad se logra medir la inclusión</t>
  </si>
  <si>
    <t>La cobertura incluye programas de equidad e igualdad para medir, rendimientos y beneficios sociales</t>
  </si>
  <si>
    <t>Los programas de salud permiten la accesibilidad y equidad para todos los estratos sociales</t>
  </si>
  <si>
    <t>Se brinda relevancia y otros aspectos sociales para fomentar la equidad en los programas de salud</t>
  </si>
  <si>
    <t>AS-03</t>
  </si>
  <si>
    <t>Disponibilidad de Recursos e Infraestructura</t>
  </si>
  <si>
    <t>¿Qué enunciado describe mejor el proyecto en relación con disponibilidad de recursos e infraestructura dentro de salud?</t>
  </si>
  <si>
    <t>Se dispone de recursos e infraestructura básica para atender a cualquier ciudadano</t>
  </si>
  <si>
    <t>Los ciudadanos tienen fácil acceso a los recursos en salud sin distinción</t>
  </si>
  <si>
    <t>La disponibilidad de recursos es medible y verificable para brindar la cobertura esperada</t>
  </si>
  <si>
    <t>Al tener mayor cobertura en salud se logra obtener otros rendimientos de tipo socioeconómico en la población</t>
  </si>
  <si>
    <t>AS-04</t>
  </si>
  <si>
    <t>Calidad del Servicio</t>
  </si>
  <si>
    <t>¿Qué enunciado describe mejor el proyecto en relación con calidad del servicio dentro de salud?</t>
  </si>
  <si>
    <t>Los programas de evaluación de calidad del servicio son medidos igualmente para todo ciudadano</t>
  </si>
  <si>
    <t>Al medir la calidad del servicio es igualmente medible en todas la áreas geográfica</t>
  </si>
  <si>
    <t>La calidad del servicio es básica</t>
  </si>
  <si>
    <t>Se dispone de programas de evaluación de la calidad del servicio</t>
  </si>
  <si>
    <t>AS-05</t>
  </si>
  <si>
    <t>Educación</t>
  </si>
  <si>
    <t>Calidad en el Proceso de Educación</t>
  </si>
  <si>
    <t>¿Qué enunciado describe mejor el proyecto en relación con calidad en el proceso de educación dentro de educación?</t>
  </si>
  <si>
    <t>La calidad en el proceso formativo es de acceso a todo niño y niña</t>
  </si>
  <si>
    <t>Con el proceso formativo se permite medir los cambios producidos en la población</t>
  </si>
  <si>
    <t>Los cambios en la población logran tener pertinencia en los contenidos y metodología educativa en el desarrollo curricular</t>
  </si>
  <si>
    <t>La pertinencia de los cambios puede ser medida metodológicamente con eficiencia y eficacia, para llegar a una perfección</t>
  </si>
  <si>
    <t>AS-06</t>
  </si>
  <si>
    <t>Impacto en la población</t>
  </si>
  <si>
    <t>¿Qué enunciado describe mejor el proyecto en relación con impacto en la población dentro de educación?</t>
  </si>
  <si>
    <t>Los cambios positivos en la comunidad permiten la mejora en la calidad de vida</t>
  </si>
  <si>
    <t>La mejor calidad de vida logra desarrollo de capacidades incorporadas a la vinculación con la comunidad.</t>
  </si>
  <si>
    <t>La participación de estudiantes, docentes y la comunidad pueden medirse en su evolución</t>
  </si>
  <si>
    <t>La evaluación logra medir aprendizaje, conocimientos, habilidades y compromiso social</t>
  </si>
  <si>
    <t>AS-07</t>
  </si>
  <si>
    <t>Pertinencia</t>
  </si>
  <si>
    <t>¿Qué enunciado describe mejor el proyecto en relación con pertinencia dentro de educación?</t>
  </si>
  <si>
    <t>Los programas educativos se adaptan a las necesidades de la comunidad</t>
  </si>
  <si>
    <t>Los programas permiten la inclusión y garantiza el acceso sin discriminación</t>
  </si>
  <si>
    <t>Las garantías educativas permiten el desarrollo socioeconómico</t>
  </si>
  <si>
    <t>El desarrollo socioeconómico contribuye al desarrollo sostenible en la comunidad</t>
  </si>
  <si>
    <t>AS-08</t>
  </si>
  <si>
    <t>Equidad</t>
  </si>
  <si>
    <t>Impacto Social</t>
  </si>
  <si>
    <t>¿Qué enunciado describe mejor el proyecto en relación con impacto social dentro de equidad?</t>
  </si>
  <si>
    <t>La participación equitativa brinda cambios en actitud y conocimientos para la mejora de las oportunidades</t>
  </si>
  <si>
    <t>La mejora de las oportunidades permite la reducción de desigualdades y se logra evaluar la reducción de brechas</t>
  </si>
  <si>
    <t>Los programas están dirigidos a la participación de los grupos vulnerables y marginados</t>
  </si>
  <si>
    <t>Los programas equitativos, permiten la inclusión de determinados colectivos</t>
  </si>
  <si>
    <t>AS-09</t>
  </si>
  <si>
    <t>Empoderamiento</t>
  </si>
  <si>
    <t>¿Qué enunciado describe mejor el proyecto en relación con empoderamiento dentro de equidad?</t>
  </si>
  <si>
    <t>Los planes y programas de equidad e igualdad permiten el acceso sin distingo y fácilmente concebido</t>
  </si>
  <si>
    <t>El acceso sin distingo logra alcanzar niveles de empoderamiento sin distingo de clase</t>
  </si>
  <si>
    <t>La equidad e igualdad permite el acceso a programas económico-sociales y permite su empoderamiento</t>
  </si>
  <si>
    <t>El empoderamiento en las diversas actividades logra tener impacto en el desarrollo de iniciativas que logren las satisfacciones</t>
  </si>
  <si>
    <t>AS-10</t>
  </si>
  <si>
    <t>Progreso</t>
  </si>
  <si>
    <t>¿Qué enunciado describe mejor el proyecto en relación con progreso dentro de equidad?</t>
  </si>
  <si>
    <t>Al eliminar las desigualdades sociales se logra la participación en la toma de decisiones en los diferentes grupos de toma de decisiones</t>
  </si>
  <si>
    <t>La toma de decisiones, también se vincula con la ocupación de cargos, como un cambio social</t>
  </si>
  <si>
    <t>Los programas de equidad son fácilmente inclusivos y brindan accesibilidad</t>
  </si>
  <si>
    <t>La accesibilidad permite la reducción de desigualdades</t>
  </si>
  <si>
    <t>AS-11</t>
  </si>
  <si>
    <t>Demografía</t>
  </si>
  <si>
    <t>Actividades participativas</t>
  </si>
  <si>
    <t>¿Qué enunciado describe mejor el proyecto en relación con actividades participativas dentro de demografía?</t>
  </si>
  <si>
    <t>Se tienen programas para que indistintamente la población participe en actividades de extensión y políticas de Estado</t>
  </si>
  <si>
    <t>En los programas se tienen campañas de alfabetización demográfica comunitaria</t>
  </si>
  <si>
    <t>Las campañas de alfabetización permiten medir el grado de satisfacción de los miembros de la comunidad</t>
  </si>
  <si>
    <t>El grado de satisfacción de la comunidad, mejora los conocimientos, habilidades y destrezas</t>
  </si>
  <si>
    <t>AS-12</t>
  </si>
  <si>
    <t>Alfabetización Demográfica Comunitaria</t>
  </si>
  <si>
    <t>¿Qué enunciado describe mejor el proyecto en relación con alfabetización demográfica comunitaria dentro de demografía?</t>
  </si>
  <si>
    <t>Reflexiona sobre cómo la ignorancia de los datos perpetúa desigualdades</t>
  </si>
  <si>
    <t>Empodera a las comunidades para tomar decisiones informadas sobre el futuro</t>
  </si>
  <si>
    <t>Acerca el conocimiento a sectores con baja comprensión de datos</t>
  </si>
  <si>
    <t>Realiza charlas, talleres y materiales didácticos accesibles</t>
  </si>
  <si>
    <t>AS-13</t>
  </si>
  <si>
    <t>Participación Poblacional</t>
  </si>
  <si>
    <t>¿Qué enunciado describe mejor el proyecto en relación con participación poblacional dentro de demografía?</t>
  </si>
  <si>
    <t>Se visibilizan programas por el Estado para la participación de la población por edad sexo, estado civil; así como, tasas de crecimiento poblacional, densidad poblacional y relación de dependencia</t>
  </si>
  <si>
    <t>Los programas son publicados en espacios abiertos al público</t>
  </si>
  <si>
    <t>Los programas permiten aprender desde el territorio, escucha, aprende y resignifica</t>
  </si>
  <si>
    <t>Desde el aprendizaje se generar oportunidades de empleo o emprendimiento derivado de las actividades de Extensión universitaria</t>
  </si>
  <si>
    <t>AS-14</t>
  </si>
  <si>
    <t>Seguridad Ciudadana</t>
  </si>
  <si>
    <t>Percepción de seguridad</t>
  </si>
  <si>
    <t>¿Qué enunciado describe mejor el proyecto en relación con percepción de seguridad dentro de seguridad ciudadana?</t>
  </si>
  <si>
    <t>Los resultados reflexionan sobre el impacto de la violencia y el miedo en la vida cotidiana</t>
  </si>
  <si>
    <t>Los resultados permiten la participación ciudadana para promover políticas públicas, cambio de paradigmas o gestiones de gobernabilidad.</t>
  </si>
  <si>
    <t>Se tienen programas que brinden contención emocional y confianza</t>
  </si>
  <si>
    <t>Se comunican resultados para mostrar avances y logros</t>
  </si>
  <si>
    <t>AS-15</t>
  </si>
  <si>
    <t>Reducción de conflictos en zonas de intervención</t>
  </si>
  <si>
    <t>¿Qué enunciado describe mejor el proyecto en relación con reducción de conflictos en zonas de intervención dentro de seguridad ciudadana?</t>
  </si>
  <si>
    <t>Se dispone de programas de ayuda a disminuir tensiones y mejorar la convivencia</t>
  </si>
  <si>
    <t>Se presentan públicamente los datos de mejor</t>
  </si>
  <si>
    <t>Los datos de mejora identifican factores sociales que inciden en la inseguridad</t>
  </si>
  <si>
    <t>Los factores sociales inspiran a otras comunidades a implementar experiencias exitosas</t>
  </si>
  <si>
    <t>AS-16</t>
  </si>
  <si>
    <t>Producción de materiales didácticos o recursos de prevención</t>
  </si>
  <si>
    <t>¿Qué enunciado describe mejor el proyecto en relación con producción de materiales didácticos o recursos de prevención dentro de seguridad ciudadana?</t>
  </si>
  <si>
    <t>Se aprende a comunicar y extender en forma clara los temas sensibles</t>
  </si>
  <si>
    <t>Se generan herramientas abiertas para otras organizaciones, entidades, comunidades y municipios</t>
  </si>
  <si>
    <t>Se apoya en educación ciudadana en barrios o escuelas</t>
  </si>
  <si>
    <t>En el apoyo, se comparten guías, folletos, videos en redes y otros medios</t>
  </si>
  <si>
    <t>AS-17</t>
  </si>
  <si>
    <t>Vulnerabilidad</t>
  </si>
  <si>
    <t>Asistencia a familias en situación de vulnerabilidad</t>
  </si>
  <si>
    <t>¿Qué enunciado describe mejor el proyecto en relación con asistencia a familias en situación de vulnerabilidad dentro de vulnerabilidad?</t>
  </si>
  <si>
    <t>Proporciona ayuda directa (alimentación, abrigo, asesoría legal o social)</t>
  </si>
  <si>
    <t>Se presentan informes de impacto y se difunden resultados en jornadas abiertas</t>
  </si>
  <si>
    <t>Se reconocen las múltiples dimensiones de la exclusión y fragilidad social</t>
  </si>
  <si>
    <t>Promueve redes interinstitucionales de apoyo comunitario sobre los aspectos de pobreza y programas de desigualdad social como accesos al derecho de servicios básicos.</t>
  </si>
  <si>
    <t>AS-18</t>
  </si>
  <si>
    <t>Necesidades prioritarias</t>
  </si>
  <si>
    <t>¿Qué enunciado describe mejor el proyecto en relación con necesidades prioritarias dentro de vulnerabilidad?</t>
  </si>
  <si>
    <t>Se aprende de la realidad territorial mediante la escucha activa y el trabajo de campo</t>
  </si>
  <si>
    <t>Se aportan insumos para generar políticas públicas o programas comunitarios</t>
  </si>
  <si>
    <t>Se detectan carencias básicas (salud, vivienda, educación)</t>
  </si>
  <si>
    <t>Se publican los diagnósticos accesibles que visibilicen las problemáticas</t>
  </si>
  <si>
    <t>AS-19</t>
  </si>
  <si>
    <t>Nivel de acceso a derechos garantizados</t>
  </si>
  <si>
    <t>¿Qué enunciado describe mejor el proyecto en relación con nivel de acceso a derechos garantizados dentro de vulnerabilidad?</t>
  </si>
  <si>
    <t>Mejora el acceso a los servicios (documentación, salud, programas sociales)</t>
  </si>
  <si>
    <t>Se exponen casos de éxito, para sensibilizar a la comunidad y Autoridades</t>
  </si>
  <si>
    <t>Se reflexiona sobre las barreras estructurales que impiden la equidad</t>
  </si>
  <si>
    <t>Se incentivan las transformaciones sociales duraderas desde el empoderamiento ciudadano</t>
  </si>
  <si>
    <t>AS-20</t>
  </si>
  <si>
    <t>Reducción de desigualdades</t>
  </si>
  <si>
    <t>Participación activa de grupos vulnerados o marginados en el trayecto</t>
  </si>
  <si>
    <t>¿Qué enunciado describe mejor el proyecto en relación con participación activa de grupos vulnerados o marginados en el trayecto dentro de reducción de desigualdades?</t>
  </si>
  <si>
    <t>Aprende desde las vivencias reales de la desigualdad</t>
  </si>
  <si>
    <t>Comparte buenas prácticas de inclusión para fortalecer los procesos sociales</t>
  </si>
  <si>
    <t>Se brinda participación a quienes tradicionalmente han sido excluidos</t>
  </si>
  <si>
    <t>Registra sus experiencias y logros como parte del proyecto</t>
  </si>
  <si>
    <t>AS-21</t>
  </si>
  <si>
    <t>Alianzas con actores sociales que trabajan contra la desigualdad</t>
  </si>
  <si>
    <t>¿Qué enunciado describe mejor el proyecto en relación con alianzas con actores sociales que trabajan contra la desigualdad dentro de reducción de desigualdades?</t>
  </si>
  <si>
    <t>Se amplía el alcance de sus acciones a través de redes solidarias</t>
  </si>
  <si>
    <t>Se visibilizan estas alianzas como parte del compromiso Universitario</t>
  </si>
  <si>
    <t>Aprende a construir respuestas colaborativas e integrales</t>
  </si>
  <si>
    <t>Sienta las bases de una transformación social intersectorial</t>
  </si>
  <si>
    <t>AS-22</t>
  </si>
  <si>
    <t>Sensibilización de estudiantes y docentes sobre las desigualdades</t>
  </si>
  <si>
    <t>¿Qué enunciado describe mejor el proyecto en relación con sensibilización de estudiantes y docentes sobre las desigualdades dentro de reducción de desigualdades?</t>
  </si>
  <si>
    <t>Fortalece la conciencia crítica en la formación académica.</t>
  </si>
  <si>
    <t>Prepara agentes de cambio con una mirada ética y trasformadora</t>
  </si>
  <si>
    <t>Promueve la empatía, el compromiso y la justicia social</t>
  </si>
  <si>
    <t>Se evalúan actitudes y percepciones antes y después del proyecto</t>
  </si>
  <si>
    <t>AC-01</t>
  </si>
  <si>
    <t>Acción cultural</t>
  </si>
  <si>
    <t>Identidad</t>
  </si>
  <si>
    <t>Pertenencia a un grupo con características propias que los distinguen de otros</t>
  </si>
  <si>
    <t>¿Qué enunciado describe mejor el proyecto en relación con pertenencia a un grupo con características propias que los distinguen de otros dentro de identidad?</t>
  </si>
  <si>
    <t>Invisibilizada la pertenencia, identidad cultural y de equidad de género de las personas a los diferentes pueblos originarios en los procesos y acciones de Extensión y Vinculación.</t>
  </si>
  <si>
    <t>Divulga esporádicamente acciones de Extensión y Vinculación universitaria que reafirman la identidad, pertenencia cultural y de genero de las personas de los diferentes pueblos originarios.</t>
  </si>
  <si>
    <t>Promueve desde los procesos de Extensión y Vinculación el reconocimiento de la pertenencia de las personas a los pueblos originarios, como: identidad y equidad de género.</t>
  </si>
  <si>
    <t>Los procesos de Extensión y Vinculación de las universidades apropiados del derecho de los diferentes pueblos originarios, a su pertenencia, identidad cultural y equidad género.</t>
  </si>
  <si>
    <t>AC-02</t>
  </si>
  <si>
    <t>Conocimiento de la historia local y nacional</t>
  </si>
  <si>
    <t>¿Qué enunciado describe mejor el proyecto en relación con conocimiento de la historia local y nacional dentro de identidad?</t>
  </si>
  <si>
    <t>Visibilizan los conocimientos, historia local y nacional, identidad de género de la población de los pueblos originarios en los procesos y acciones de Extensión y Vinculación.</t>
  </si>
  <si>
    <t>Desarrollo de procesos y acciones de Extensión y Vinculación integrando el conocimiento, historia local, nacional e identidad de género de los pueblos originarios.</t>
  </si>
  <si>
    <t>Procesos y acciones de Extensión y Vinculación sin hacer alusión al conocimiento, la historia local y nacional, equidad de género de la población beneficiaria.</t>
  </si>
  <si>
    <t>Comparte procesos y acciones de Extensión en el que se visibiliza los conocimientos, historia local y papel de los pueblos originarios en el reconocimiento del conocimiento, historia local y nacional y equidad de género.</t>
  </si>
  <si>
    <t>AC-03</t>
  </si>
  <si>
    <t>Participación en actividades culturales de la comunidad</t>
  </si>
  <si>
    <t>¿Qué enunciado describe mejor el proyecto en relación con participación en actividades culturales de la comunidad dentro de identidad?</t>
  </si>
  <si>
    <t>Procesos y acciones de Extensión y Vinculación con escasa participación en acciones culturales</t>
  </si>
  <si>
    <t>Participación esporádica en actividades culturales desarrolladas por los pueblos originarios con enfoque de equidad de género.</t>
  </si>
  <si>
    <t>Promoción de participación en actividades culturales y equidad de género con los pueblos originarios</t>
  </si>
  <si>
    <t>Integrado en los procesos de Extensión y Vinculación la participación en diferentes actividades de los pueblos originarios y equidad de género.</t>
  </si>
  <si>
    <t>AC-04</t>
  </si>
  <si>
    <t>Diversidad cultural</t>
  </si>
  <si>
    <t>Inclusión en prácticas culturales de las comunidades</t>
  </si>
  <si>
    <t>¿Qué enunciado describe mejor el proyecto en relación con inclusión en prácticas culturales de las comunidades dentro de diversidad cultural?</t>
  </si>
  <si>
    <t>Reconocer y sensibilizar las prácticas culturales de la comunidad</t>
  </si>
  <si>
    <t>Inclusión en los programas de extensión y vinculación en la universidad de las prácticas culturales de la comunidad.</t>
  </si>
  <si>
    <t>Identificación de las comunidades.</t>
  </si>
  <si>
    <t>Demuestra las prácticas culturales de la comunidad, en el ámbito universitario.</t>
  </si>
  <si>
    <t>AC-05</t>
  </si>
  <si>
    <t>Actitudes hacia personas de otras culturas o pueblos originarios</t>
  </si>
  <si>
    <t>¿Qué enunciado describe mejor el proyecto en relación con actitudes hacia personas de otras culturas o pueblos originarios dentro de diversidad cultural?</t>
  </si>
  <si>
    <t>Integra a los miembros de los pueblos originarios en los procesos de extensión y vinculación como beneficiarios</t>
  </si>
  <si>
    <t>Escucha de las necesidades más inmediatas de los pueblos originarios.</t>
  </si>
  <si>
    <t>Participación consultiva en los procesos de extensión y vinculación.</t>
  </si>
  <si>
    <t>Participación integral en la toma de decisiones en los procesos de extensión y vinculación.</t>
  </si>
  <si>
    <t>AC-06</t>
  </si>
  <si>
    <t>Participación en actividades interculturales.</t>
  </si>
  <si>
    <t>¿Qué enunciado describe mejor el proyecto en relación con participación en actividades interculturales. dentro de diversidad cultural?</t>
  </si>
  <si>
    <t>Promueve esporádicamente acciones interculturales dentro de la extensión y vinculación.</t>
  </si>
  <si>
    <t>Desarrolla sostenidamente actividades interculturales dentro de la extensión y vinculación.</t>
  </si>
  <si>
    <t>Ni participa ni promueve actividades interculturales dentro de las acciones de extensión</t>
  </si>
  <si>
    <t>Difunde acciones interculturales dentro de la extensión y vinculación social.</t>
  </si>
  <si>
    <t>AC-07</t>
  </si>
  <si>
    <t>Educación cultural</t>
  </si>
  <si>
    <t>Percepción de la importancia de la educación cultural por parte de docente y estudiantes</t>
  </si>
  <si>
    <t>¿Qué enunciado describe mejor el proyecto en relación con percepción de la importancia de la educación cultural por parte de docente y estudiantes dentro de educación cultural?</t>
  </si>
  <si>
    <t>La educación cultural es percibida como una actividad secundaria, esporádica, generalmente impuesta desde fuera, sin integración significativa al currículo.</t>
  </si>
  <si>
    <t>Docentes y estudiantes reconocen la existencia e importancia básica de la educación cultural. Se realizan actividades para difundir el patrimonio o las artes, pero sin una reflexión crítica o contextualización profunda.</t>
  </si>
  <si>
    <t>Existe una comprensión más profunda del valor de la educación cultural como herramienta de identidad, diálogo y transformación social. Docentes y estudiantes se involucran activamente en actividades culturales con una mirada crítica e inclusiva, promoviendo la diversidad cultural y lingüística.</t>
  </si>
  <si>
    <t>Eje central del desarrollo humano. Docentes y estudiantes generan, gestionan y transforman procesos culturales de manera autónoma y colaborativa. Se promueve el empoderamiento, la acción social, la co-creación y el respeto profundo por la diversidad cultural</t>
  </si>
  <si>
    <t>AC-08</t>
  </si>
  <si>
    <t>Inclusión de contenidos culturales en el currículo educativo.</t>
  </si>
  <si>
    <t>¿Qué enunciado describe mejor el proyecto en relación con inclusión de contenidos culturales en el currículo educativo. dentro de educación cultural?</t>
  </si>
  <si>
    <t>Hay una intención pedagógica de formar conciencia cultural, articulando diversas áreas curriculares y fomentando la participación activa del estudiantado.</t>
  </si>
  <si>
    <t>La cultura y el arte se integran como ejes transversales del currículo, orientando el proceso educativo hacia el desarrollo integral, la transformación social y la emancipación.</t>
  </si>
  <si>
    <t>Los contenidos culturales están presentes de forma fragmentada y descontextualizada. No hay articulación curricular ni reflexión pedagógica.</t>
  </si>
  <si>
    <t>El currículo incorpora contenidos culturales principalmente con fines informativos o de difusión. Hay intención de sensibilizar, pero sin vinculación crítica.</t>
  </si>
  <si>
    <t>AC-09</t>
  </si>
  <si>
    <t>Actividades extracurriculares con enfoque cultural.</t>
  </si>
  <si>
    <t>¿Qué enunciado describe mejor el proyecto en relación con actividades extracurriculares con enfoque cultural. dentro de educación cultural?</t>
  </si>
  <si>
    <t>Se realizan actividades culturales de forma aislada, sin planificación educativa ni participación activa de los educandos. Las lideran grupos por agentes externos (municipios, ONG, artistas invitados) con los objetivos pedagógicos.</t>
  </si>
  <si>
    <t>Actividades culturales con una intención de sensibilización. Se organizan visitas, exposiciones, presentaciones artísticas o talleres que promueven la apreciación cultural. La comunidad educativa participa como espectadora o con mínima interacción.</t>
  </si>
  <si>
    <t>Las actividades extracurriculares con enfoque cultural son frecuentes y responden a una planificación pedagógica. El profesorado y alumnado se implican en la organización y desarrollo, y se promueve el análisis crítico de las expresiones culturales.</t>
  </si>
  <si>
    <t>AC-10</t>
  </si>
  <si>
    <t>Medios de comunicación</t>
  </si>
  <si>
    <t>Cantidad de publicaciones académicas y divulgativas relacionados al patrimonio cultural</t>
  </si>
  <si>
    <t>¿Qué enunciado describe mejor el proyecto en relación con cantidad de publicaciones académicas y divulgativas relacionados al patrimonio cultural dentro de medios de comunicación?</t>
  </si>
  <si>
    <t>Las comunidades y grupos participan y son parte de los procesos de generación de conocimientos a través de foros, publicaciones</t>
  </si>
  <si>
    <t>Se llevan a cabo procesos de Evaluación participativa con la comunidad, de análisis de los procesos y las metodologías, las herramientas de sistematización. Vinculación con la docencia.</t>
  </si>
  <si>
    <t>Únicamente se difunden las publicaciones a las comunidades.</t>
  </si>
  <si>
    <t>Se difunde y transfiere los resultados de los procesos de generación de conocimientos</t>
  </si>
  <si>
    <t>AC-11</t>
  </si>
  <si>
    <t>Frecuencia de publicaciones relacionadas con patrimonio cultural.</t>
  </si>
  <si>
    <t>¿Qué enunciado describe mejor el proyecto en relación con frecuencia de publicaciones relacionadas con patrimonio cultural. dentro de medios de comunicación?</t>
  </si>
  <si>
    <t>Cursos y otros procesos de formación orientados solamente a la divulgación</t>
  </si>
  <si>
    <t>Cursos y otros procesos de formación orientados a la transferencia y divulgación de la generación del conocimiento.</t>
  </si>
  <si>
    <t>Las comunidades y grupos participan en los cursos y otros procesos de formación orientado a la generación y divulgación del conocimiento</t>
  </si>
  <si>
    <t>La comunidad y grupos participan activamente en la definición de los procesos de divulgación del conocimiento a través de la evaluación participativa, de análisis de los procesos y las metodologías y herramientas de sistematización.</t>
  </si>
  <si>
    <t>AC-12</t>
  </si>
  <si>
    <t>Acceso a contenidos culturales en diferentes plataformas.</t>
  </si>
  <si>
    <t>¿Qué enunciado describe mejor el proyecto en relación con acceso a contenidos culturales en diferentes plataformas. dentro de medios de comunicación?</t>
  </si>
  <si>
    <t>Las comunidades y grupos participan en los procesos de divulgación del conocimiento en algunas plataformas de comunicación</t>
  </si>
  <si>
    <t>La comunidad y grupos participan activamente en los procesos de divulgación del conocimiento a en una amplia variedad de plataformas de comunicación</t>
  </si>
  <si>
    <t>Formación orientada solamente a la divulgación en una plataforma de comunicación.</t>
  </si>
  <si>
    <t>Transferencia y divulgación del conocimiento en algunas plataformas de comunicación.</t>
  </si>
  <si>
    <t>AC-13</t>
  </si>
  <si>
    <t>Patrimonio</t>
  </si>
  <si>
    <t>Cantidad de investigaciones sobre el patrimonio inmaterial</t>
  </si>
  <si>
    <t>¿Qué enunciado describe mejor el proyecto en relación con cantidad de investigaciones sobre el patrimonio inmaterial dentro de patrimonio?</t>
  </si>
  <si>
    <t>Nula investigación en temas de patrimonio material / inmaterial.</t>
  </si>
  <si>
    <t>Desarrollo esporádico de investigaciones sobre patrimonio inmaterial / material.</t>
  </si>
  <si>
    <t>Desarrollo continuado, pero sin institucionalización de investigaciones sobre patrimonio inmaterial / material.</t>
  </si>
  <si>
    <t>Desarrollo institucionalizado de proyectos, líneas de investigación de Extensión sobre patrimonio material / inmaterial sostenidas en el tiempo.</t>
  </si>
  <si>
    <t>AC-14</t>
  </si>
  <si>
    <t>Tdiciones orales, artes del espectáculo, usos sociales, rituales, actos festivos, conocimientos y prácticas relativos a la naturaleza y el universo</t>
  </si>
  <si>
    <t>¿Qué enunciado describe mejor el proyecto en relación con tdiciones orales, artes del espectáculo, usos sociales, rituales, actos festivos, conocimientos y prácticas relativos a la naturaleza y el universo dentro de patrimonio?</t>
  </si>
  <si>
    <t>Tiene en cuenta parcialmente la existencia de tradiciones orales, artes del espectáculo, usos sociales, rituales, actos festivos, conocimientos y prácticas relativos a la naturaleza y el universo, y saberes y técnicas vinculados a la artesanía tradicional.</t>
  </si>
  <si>
    <t>Promueven las tradiciones orales, artes del espectáculo, usos sociales, rituales, actos festivos, conocimientos y prácticas relativos a la naturaleza y el universo, y saberes y técnicas vinculados a la artesanía tradicional; como parte de la institución.</t>
  </si>
  <si>
    <t>Identificación de elementos de patrimonio material / inmaterial.</t>
  </si>
  <si>
    <t>Visibilización de elementos de patrimonio material / inmaterial, pero sin sistematización en la vida institucional.</t>
  </si>
  <si>
    <t>AC-15</t>
  </si>
  <si>
    <t>Identificación, uso y acciones del patrimonio material</t>
  </si>
  <si>
    <t>¿Qué enunciado describe mejor el proyecto en relación con identificación, uso y acciones del patrimonio material dentro de patrimonio?</t>
  </si>
  <si>
    <t>No realiza acciones de Extensión y Vinculación vinculadas con la preservación, difusión o utilización del patrimonio material/inmaterial.</t>
  </si>
  <si>
    <t>Realiza acciones esporádicas y no coordinadas de Extensión y Vinculación vinculadas con la preservación, difusión o utilización del patrimonio material/inmaterial.</t>
  </si>
  <si>
    <t>Si bien se identifica el patrimonio material / inmaterial desarrolla escasas acciones de Extensión y Vinculación para su preservación, difusión y uso relacionadas al mismo.</t>
  </si>
  <si>
    <t>Implementa acciones concretas e institucionalizadas de Extensión y Vinculación para la preservación, difusión y utilización del patrimonio material/inmaterial.</t>
  </si>
  <si>
    <t>GA-01</t>
  </si>
  <si>
    <t>Gestión ambiental</t>
  </si>
  <si>
    <t>Contaminación de los recursos</t>
  </si>
  <si>
    <t>Estrategias para la prevención de la contaminación y manejo de factores naturales</t>
  </si>
  <si>
    <t>¿Qué enunciado describe mejor el proyecto en relación con estrategias para la prevención de la contaminación y manejo de factores naturales dentro de contaminación de los recursos?</t>
  </si>
  <si>
    <t>La institución implementa jornadas de sensibilización sobre el manejo de residuos y desechos sólidos</t>
  </si>
  <si>
    <t>Se apoya en la implementación de acciones concretas para mitigar la contaminación ambiental de la comunidad</t>
  </si>
  <si>
    <t>Se observa una iniciativa para limpieza de basureros clandestinos y/o recolección de residuos solidos</t>
  </si>
  <si>
    <t>La institución promueve jornadas de divulgación para la limpieza de basureros clandestinos</t>
  </si>
  <si>
    <t>GA-02</t>
  </si>
  <si>
    <t>Programas implementados en la prevención de contaminación y manejo de factores naturales y ambientales</t>
  </si>
  <si>
    <t>¿Qué enunciado describe mejor el proyecto en relación con programas implementados en la prevención de contaminación y manejo de factores naturales y ambientales dentro de contaminación de los recursos?</t>
  </si>
  <si>
    <t>Se promueve la colocación de pautas comunicacionales para la prevención de la contaminación comunitaria</t>
  </si>
  <si>
    <t>Se transmite mensajes para no depositar basura en lugares no autorizados</t>
  </si>
  <si>
    <t>Se implementan investigaciones en la prevención de contaminación desde el ámbito cultural</t>
  </si>
  <si>
    <t>Se brindan asistencias técnicas para el manejo de la basura (conversión a abono orgánico)</t>
  </si>
  <si>
    <t>GA-03</t>
  </si>
  <si>
    <t>Conservación de los recursos</t>
  </si>
  <si>
    <t>Diseño de estrategias para la conservación de los recursos</t>
  </si>
  <si>
    <t>¿Qué enunciado describe mejor el proyecto en relación con diseño de estrategias para la conservación de los recursos dentro de conservación de los recursos?</t>
  </si>
  <si>
    <t>La institución promueve campaña local para la gestión ambiental en la protección y manejo de los recursos naturales y el medio ambiente</t>
  </si>
  <si>
    <t>La institución apoya con la sistematización de programas enfocados en la gestión ambiental</t>
  </si>
  <si>
    <t>La institución gestiona charlas para la protección de la biodiversidad comunitaria</t>
  </si>
  <si>
    <t>Se genera material didáctico visual y auditivo para dar a conocer las formas de bio conservación</t>
  </si>
  <si>
    <t>GA-04</t>
  </si>
  <si>
    <t>Programas implementados sobre gestión ambiental y protección de los recursos naturales</t>
  </si>
  <si>
    <t>¿Qué enunciado describe mejor el proyecto en relación con programas implementados sobre gestión ambiental y protección de los recursos naturales dentro de conservación de los recursos?</t>
  </si>
  <si>
    <t>La institución transmite mensajes por medio de los promotores de protección del medio ambiente</t>
  </si>
  <si>
    <t>La institución promueve la organización de escuela de padres para la conservación de los recursos</t>
  </si>
  <si>
    <t>La institución implementa programas de protección y manejo de los recursos naturales el medio ambiente</t>
  </si>
  <si>
    <t>GA-05</t>
  </si>
  <si>
    <t>Programas y proyectos de educación ambiental</t>
  </si>
  <si>
    <t>Diseños de estrategias para implementar y monitorear los programas y proyectos de educación ambiental</t>
  </si>
  <si>
    <t>¿Qué enunciado describe mejor el proyecto en relación con diseños de estrategias para implementar y monitorear los programas y proyectos de educación ambiental dentro de programas y proyectos de educación ambiental?</t>
  </si>
  <si>
    <t>La institución promueve reuniones de acercamiento con la comunidad para la sensibilización y participación en programas y proyectos de educación ambiental</t>
  </si>
  <si>
    <t>La institución implementa estrategias que promueven el monitoreo y desarrollo de programas y proyectos de educación ambiental</t>
  </si>
  <si>
    <t>Se observa coordinación entre los vecinos de la comunidad para implementar proyectos de educación ambiental</t>
  </si>
  <si>
    <t>La institución promueve jornadas de divulgación para la organización de comités de vecinos</t>
  </si>
  <si>
    <t>GA-06</t>
  </si>
  <si>
    <t>Programas implementados sobre desechos sólidos, recursos hídricos, recursos naturales</t>
  </si>
  <si>
    <t>¿Qué enunciado describe mejor el proyecto en relación con programas implementados sobre desechos sólidos, recursos hídricos, recursos naturales dentro de programas y proyectos de educación ambiental?</t>
  </si>
  <si>
    <t>Se apoya en la organización de un comité de vecinos para la implementación de programas y proyectos de educación ambiental</t>
  </si>
  <si>
    <t>La institución apoya en la implementación de programas y proyectos de educación ambiental</t>
  </si>
  <si>
    <t>La institución sensibiliza por medio de infografías sobre gestión de la calidad ambiental</t>
  </si>
  <si>
    <t>La institución implementa programas y/o proyectos que promueven la producción y gestión de la calidad ambiental</t>
  </si>
  <si>
    <t>AE-01</t>
  </si>
  <si>
    <t>Acción económica</t>
  </si>
  <si>
    <t>Emprendimiento</t>
  </si>
  <si>
    <t>Planes de negocio ejecutados; Registros de marca; Empleo generado</t>
  </si>
  <si>
    <t>¿Qué enunciado describe mejor el proyecto en relación con planes de negocio ejecutados; registros de marca; empleo generado dentro de emprendimiento?</t>
  </si>
  <si>
    <t>Presenta una visión integral de su área de negocio logrando mayor capacidad de autogestión</t>
  </si>
  <si>
    <t>Genera una postura autónoma en materia del desarrollo de su unidad productiva.</t>
  </si>
  <si>
    <t>Depende de apoyos institucionales, crediticios, asesorías y educativos</t>
  </si>
  <si>
    <t>Aprende a partir de procesos formativos unidireccionales desde la institucionalidad</t>
  </si>
  <si>
    <t>AE-02</t>
  </si>
  <si>
    <t>Sistema de producción</t>
  </si>
  <si>
    <t>Producción; Ingresos por venta; Costos de producción</t>
  </si>
  <si>
    <t>¿Qué enunciado describe mejor el proyecto en relación con producción; ingresos por venta; costos de producción dentro de sistema de producción?</t>
  </si>
  <si>
    <t>El sistema de producción depende de las herramientas que se le facilitan externamente</t>
  </si>
  <si>
    <t>El sistema de producción depende de la transferencia de herramienta a través de agentes externos</t>
  </si>
  <si>
    <t>El sistema de producción tiene una clara división de tareas acorde con las técnicas productivas</t>
  </si>
  <si>
    <t>El sistema de producción logra sostenibilidad en el tiempo y mejoras continuas.</t>
  </si>
  <si>
    <t>AE-03</t>
  </si>
  <si>
    <t>Mercado</t>
  </si>
  <si>
    <t>Precio; Segmento de mercado; Estructura de competencia</t>
  </si>
  <si>
    <t>¿Qué enunciado describe mejor el proyecto en relación con precio; segmento de mercado; estructura de competencia dentro de mercado?</t>
  </si>
  <si>
    <t>El mercado en el cual los actores que participan tienen una visión integral y crítica sobre su funcionamiento y asumen una posición sobre este.</t>
  </si>
  <si>
    <t>El mercado que permite estructuras alternativas en concordancia con el bienestar democrático de sus participantes</t>
  </si>
  <si>
    <t>El mercado condiciona a los actores de acuerdo a los intereses particulares de agentes que dominan las relaciones de intercambio.</t>
  </si>
  <si>
    <t>El mercado es manejado por el nivel de conocimiento que tengan los actores que participan en este.</t>
  </si>
  <si>
    <t>AE-04</t>
  </si>
  <si>
    <t>Mercado financiero</t>
  </si>
  <si>
    <t>Acceso a crédito; Tasa de interés; Servicios financieros</t>
  </si>
  <si>
    <t>¿Qué enunciado describe mejor el proyecto en relación con acceso a crédito; tasa de interés; servicios financieros dentro de mercado financiero?</t>
  </si>
  <si>
    <t>El mercado financiero limita su oferta a clientes potenciales con capacidad de pago enfocando la dependencia de donaciones internas y externas.</t>
  </si>
  <si>
    <t>El mercado financiero genera planes crediticios selectivos y diferenciados para actores en condiciones de vulnerabilidad</t>
  </si>
  <si>
    <t>El mercado financiero cuenta con diversas opciones líneas de crédito según el tipo de usuario.</t>
  </si>
  <si>
    <t>Mercado financiero que genera alternativas y líneas crediticias adecuadas a las personas prestatarias en condiciones de vulnerabilidad</t>
  </si>
  <si>
    <t>AE-05</t>
  </si>
  <si>
    <t>Innovación</t>
  </si>
  <si>
    <t>Productos diferenciados; Procesos mejorados; Desarrollo de nuevos servicios</t>
  </si>
  <si>
    <t>¿Qué enunciado describe mejor el proyecto en relación con productos diferenciados; procesos mejorados; desarrollo de nuevos servicios dentro de innovación?</t>
  </si>
  <si>
    <t>La innovación se incorpora de manera integral en todas las áreas de los procesos productivos.</t>
  </si>
  <si>
    <t>La innovación incorpora procesos que permiten el desarrollo de nuevos productos y servicios</t>
  </si>
  <si>
    <t>Los procesos de innovación dependen de apoyos institucionales internos y externos para su desarrollo.</t>
  </si>
  <si>
    <t>La innovación está en función de procesos formativos unidireccionales desde la institucionalidad</t>
  </si>
  <si>
    <t>AE-06</t>
  </si>
  <si>
    <t>Desarrollo humano</t>
  </si>
  <si>
    <t>Oportunidades económicas</t>
  </si>
  <si>
    <t>¿Qué enunciado describe mejor el proyecto en relación con oportunidades económicas dentro de desarrollo humano?</t>
  </si>
  <si>
    <t>El desarrollo humano depende de los procesos de apoyo de instancias externas</t>
  </si>
  <si>
    <t>El desarrollo humano está en función de procesos formativos externos.</t>
  </si>
  <si>
    <t>El desarrollo humano genera las condiciones para el autodesarrollo de las personas en situación de vulnerabilidad con plena</t>
  </si>
  <si>
    <t>El desarrollo humano se promueve a través alternativas reflexivas en pro de reivindicación de las poblaciones vulnerabilidades</t>
  </si>
  <si>
    <t>AE-07</t>
  </si>
  <si>
    <t>Recursos tecnológicos</t>
  </si>
  <si>
    <t>Acceso a la conectividad y capacidades tecnológicas</t>
  </si>
  <si>
    <t>¿Qué enunciado describe mejor el proyecto en relación con acceso a la conectividad y capacidades tecnológicas dentro de recursos tecnológicos?</t>
  </si>
  <si>
    <t>Los recursos tecnológicos se incorporan de manera integral a los procesos productivos.</t>
  </si>
  <si>
    <t>Los recursos tecnológicos incorporan procesos que permiten el desarrollo de nuevos productos y servicios</t>
  </si>
  <si>
    <t>Los recursos tecnológicos dependen de apoyos institucionales internos y externos para su desarrollo.</t>
  </si>
  <si>
    <t>Los recursos tecnológicos están en función de las capacidades unidireccionales generadas desde la institucionalidad</t>
  </si>
  <si>
    <t>Resultados automáticos de clasificación</t>
  </si>
  <si>
    <t>Indicador</t>
  </si>
  <si>
    <t>Valor</t>
  </si>
  <si>
    <t>Frecuencia</t>
  </si>
  <si>
    <t>Porcentaje</t>
  </si>
  <si>
    <t>Total de preguntas</t>
  </si>
  <si>
    <t>Preguntas valoradas</t>
  </si>
  <si>
    <t>Porcentaje de diligenciamiento</t>
  </si>
  <si>
    <t>Promedio global</t>
  </si>
  <si>
    <t>Enfoque promedio global</t>
  </si>
  <si>
    <t>Enfoque predominante (frecuencia)</t>
  </si>
  <si>
    <t>Método sugerido</t>
  </si>
  <si>
    <t>Promedio del ámbito</t>
  </si>
  <si>
    <t>Perfil del ámbito</t>
  </si>
  <si>
    <t>Definición operativa</t>
  </si>
  <si>
    <t>orientaciones subjetivas: cognoscitivas, afectivas y evaluativas; comprende el conocimiento y las creencias acerca de la realidad política, los sentimientos con respecto a la política y el compromiso con valores políticos. Su contenido es el resultado de la socialización, la educación y la exposición a los medios de comunicación y las experiencias vitales respecto de la acción gubernamental, social y económica.</t>
  </si>
  <si>
    <t>planificación integral orientada al crecimiento económico, la democracia política y el progreso social con el fin de encaminarse al desarrollo humano sostenible.</t>
  </si>
  <si>
    <t>capacidad de incidencia política de actores locales en las diversas dimensiones del desarrollo para promover sus propias estrategias de desarrollo</t>
  </si>
  <si>
    <t>estructura sociopolítica dónde los actores se interrelacionan para tomar decisiones colectivas y resolver sus conflictos</t>
  </si>
  <si>
    <t>acción estratégica que pretende influir en la agenda política y el proceso de toma de decisiones con el fin de conseguir mejoras o cambios para una comunidad o grupo de personas</t>
  </si>
  <si>
    <t>medio por el que la ciudadanía se hace presente en la toma de decisiones de los asuntos públicos.</t>
  </si>
  <si>
    <t>Completo estado de bienestar físico, emocional y social que se promueve y potencia a través de iniciativas colaborativas entre la universidad y las comunidades. Estas iniciativas tienen como propósito mejorar la calidad de vida de las personas, abordando las necesidades locales mediante programas de educación, prevención, atención integral y fomento de hábitos saludables.</t>
  </si>
  <si>
    <t>Proceso transformador que busca garantizar el acceso al saber para poder ejercer los derechos cumplir sus deberes y participar activamente en la sociedad</t>
  </si>
  <si>
    <t>Abordar acciones de desigualdad estructurales y sociales que afectan a los grupos más vulnerables independientemente de su origen, género, condición socioeconómica, etnia o capacidades</t>
  </si>
  <si>
    <t>dinámicas poblacionales de las comunidades con las que la universidad interactúa, con el objetivo de comprender sus necesidades, recursos, desafíos y potencialidades.</t>
  </si>
  <si>
    <t>Estrategias y acciones para la protección de las personas y las comunidades que incluyen la no violencia, riesgos y amenazas que afecten su bienestar físico, psicológico y social.</t>
  </si>
  <si>
    <t>Acciones que nos permiten identificar y priorizar las necesidades de las poblaciones con las que se trabaja en condiciones de desventaja, exclusión o fragilidad que enfrentan individuos, grupos o comunidades en relación con su capacidad para acceder a derechos fundamentales, bienes y servicios, o para enfrentar y adaptarse a situaciones adversas.</t>
  </si>
  <si>
    <t>Acciones orientadas a disminuir las brechas sociales, económicas, educativas, culturales y de acceso a recursos entre distintos grupos o comunidades, en donde la universidad implementa acciones educativas, fomentando el desarrollo sostenible y el fortalecimiento de capacidades locales.</t>
  </si>
  <si>
    <t>La identidad cultural es un concepto relativamente nuevo para las ciencias sociales, que sistematiza los elementos que distinguen a una colectividad humana, una localidad, una región, un país, un área geográfica e incluye los rasgos que tipifican entre sí a los individuos que forman parte de la sociedad.</t>
  </si>
  <si>
    <t>formas en que se expresan las culturas de comunidades y sociedades, y que se transmite a través de expresiones y modos de creación, producción, difusión, distribución y disfrute artístico.</t>
  </si>
  <si>
    <t>Abarca el aprendizaje sobre, en y mediante la cultura y las artes. La educación cultural se involucra con el patrimonio y la naturaleza y las expresiones vivas y las industrias culturales y creativas al fomentar el diálogo intercultural y la diversidad lingüística.</t>
  </si>
  <si>
    <t>representan la labor de recrear un conocimiento especializado para hacerlo accesible al público, para ello, la divulgación hace uso de diversas estrategias comunicativas</t>
  </si>
  <si>
    <t>tradiciones y expresiones vivas heredadas de antepasados como tradiciones orales, artes del espectáculo, usos sociales, rituales, actos festivos, conocimientos y prácticas relativos a la naturaleza y el universo, y saberes y técnicas</t>
  </si>
  <si>
    <t>Factores naturales y ambientales de los territorios, para identificar el grado contaminación de los recursos y establecer medidas en función de las problemáticas ambientales encontradas, sobre todo las que afectan la salud ambiental de la comunidad.</t>
  </si>
  <si>
    <t>Gestión ambiental en la protección y manejo de los recursos naturales y el medio ambiente para garantizar su sostenibilidad y bienestar para las generaciones futuras</t>
  </si>
  <si>
    <t>Diseñar, implementar y monitorear programas/proyectos de educación ambiental para la promoción y manejo de: desechos sólidos, recursos hídricos, recursos naturales, gestión de riesgo a desastre tomando en cuenta el grado de vulnerabilidad del territorio al cambio climático.</t>
  </si>
  <si>
    <t>Unidad productiva que promueve la producción de bienes y servicios.</t>
  </si>
  <si>
    <t>Se fortalecerá el sistema productivo local, regional y nacional.</t>
  </si>
  <si>
    <t>Sensibilizar desde la universidad en comercio justo, variación de precios e incorporación de elementos de inflación en el mercado.</t>
  </si>
  <si>
    <t>Espacio de interacción entre los demandantes y oferentes de crédito, mediado por la tasa de interés.</t>
  </si>
  <si>
    <t>Desarrollo de ideas innovadoras para la creación de nuevos productos y servicios.</t>
  </si>
  <si>
    <t>Generación de condiciones en favor del acceso y resguardo de los derechos humanos universales de las personas en situación de vulnerabilidad.</t>
  </si>
  <si>
    <t>Impulsar capacidades y el acceso a los recursos tecnológicas.</t>
  </si>
  <si>
    <t>Selección genérica</t>
  </si>
  <si>
    <t>Puntaje genérico</t>
  </si>
  <si>
    <t>0. No valorado</t>
  </si>
  <si>
    <t>1. Asistencial / altruísta</t>
  </si>
  <si>
    <t>2. Divulgativo</t>
  </si>
  <si>
    <t>3. Concientizador</t>
  </si>
  <si>
    <t>4. Desarrollo integral / emancipatorio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</si>
</sst>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charset val="1"/>
    </font>
    <font>
      <sz val="10"/>
      <name val="Arial"/>
      <family val="2"/>
    </font>
    <font>
      <b/>
      <sz val="14"/>
      <color rgb="FFFFFFFF"/>
      <name val="Calibri"/>
      <family val="2"/>
      <charset val="1"/>
    </font>
    <font>
      <b/>
      <sz val="11"/>
      <color rgb="FFFFFFFF"/>
      <name val="Calibri"/>
      <family val="2"/>
      <charset val="1"/>
    </font>
    <font>
      <i/>
      <sz val="11"/>
      <color rgb="FF404040"/>
      <name val="Calibri"/>
      <family val="2"/>
      <charset val="1"/>
    </font>
    <font>
      <sz val="11"/>
      <color rgb="FF0000FF"/>
      <name val="Calibri"/>
      <family val="2"/>
      <charset val="1"/>
    </font>
    <font>
      <sz val="11"/>
      <color rgb="FF000000"/>
      <name val="Calibri"/>
      <family val="2"/>
      <charset val="1"/>
    </font>
  </fonts>
  <fills count="11">
    <fill>
      <patternFill patternType="none"/>
    </fill>
    <fill>
      <patternFill patternType="gray125"/>
    </fill>
    <fill>
      <patternFill patternType="solid">
        <fgColor rgb="FF1F4E78"/>
        <bgColor rgb="FF003366"/>
      </patternFill>
    </fill>
    <fill>
      <patternFill patternType="solid">
        <fgColor rgb="FF0F766E"/>
        <bgColor rgb="FF008080"/>
      </patternFill>
    </fill>
    <fill>
      <patternFill patternType="solid">
        <fgColor rgb="FFF2F2F2"/>
        <bgColor rgb="FFF3F4F6"/>
      </patternFill>
    </fill>
    <fill>
      <patternFill patternType="solid">
        <fgColor rgb="FFFDECEC"/>
        <bgColor rgb="FFFFF4E5"/>
      </patternFill>
    </fill>
    <fill>
      <patternFill patternType="solid">
        <fgColor rgb="FFFFF4E5"/>
        <bgColor rgb="FFFDECEC"/>
      </patternFill>
    </fill>
    <fill>
      <patternFill patternType="solid">
        <fgColor rgb="FFEEF7E8"/>
        <bgColor rgb="FFF2F2F2"/>
      </patternFill>
    </fill>
    <fill>
      <patternFill patternType="solid">
        <fgColor rgb="FFF1ECFF"/>
        <bgColor rgb="FFEAF2FF"/>
      </patternFill>
    </fill>
    <fill>
      <patternFill patternType="solid">
        <fgColor rgb="FFEAF2FF"/>
        <bgColor rgb="FFF3F4F6"/>
      </patternFill>
    </fill>
    <fill>
      <patternFill patternType="solid">
        <fgColor rgb="FFF3F4F6"/>
        <bgColor rgb="FFF2F2F2"/>
      </patternFill>
    </fill>
  </fills>
  <borders count="2">
    <border>
      <left/>
      <right/>
      <top/>
      <bottom/>
      <diagonal/>
    </border>
    <border>
      <left/>
      <right/>
      <top/>
      <bottom style="thin">
        <color rgb="FFC7C7C7"/>
      </bottom>
      <diagonal/>
    </border>
  </borders>
  <cellStyleXfs count="1">
    <xf numFmtId="0" fontId="0" fillId="0" borderId="0"/>
  </cellStyleXfs>
  <cellXfs count="21">
    <xf numFmtId="0" fontId="0" fillId="0" borderId="0" xfId="0"/>
    <xf numFmtId="0" fontId="0" fillId="0" borderId="0" xfId="0" applyAlignment="1">
      <alignment vertical="top" wrapText="1"/>
    </xf>
    <xf numFmtId="0" fontId="3" fillId="3" borderId="0" xfId="0" applyFont="1" applyFill="1" applyAlignment="1">
      <alignment vertical="top"/>
    </xf>
    <xf numFmtId="0" fontId="3" fillId="3" borderId="0" xfId="0" applyFont="1" applyFill="1"/>
    <xf numFmtId="0" fontId="3" fillId="3" borderId="0" xfId="0" applyFont="1" applyFill="1" applyAlignment="1">
      <alignment horizontal="center" vertical="center"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8" borderId="1" xfId="0" applyFill="1" applyBorder="1" applyAlignment="1">
      <alignment vertical="top" wrapText="1"/>
    </xf>
    <xf numFmtId="0" fontId="5" fillId="9" borderId="1" xfId="0" applyFont="1" applyFill="1" applyBorder="1" applyAlignment="1">
      <alignment vertical="top" wrapText="1"/>
    </xf>
    <xf numFmtId="0" fontId="6" fillId="10" borderId="1" xfId="0" applyFont="1" applyFill="1" applyBorder="1" applyAlignment="1">
      <alignment vertical="top" wrapText="1"/>
    </xf>
    <xf numFmtId="0" fontId="3" fillId="3" borderId="1" xfId="0" applyFont="1" applyFill="1" applyBorder="1" applyAlignment="1">
      <alignment vertical="top" wrapText="1"/>
    </xf>
    <xf numFmtId="0" fontId="0" fillId="0" borderId="1" xfId="0" applyBorder="1" applyAlignment="1">
      <alignment vertical="top" wrapText="1"/>
    </xf>
    <xf numFmtId="0" fontId="0" fillId="10" borderId="1" xfId="0" applyFill="1" applyBorder="1" applyAlignment="1">
      <alignment vertical="top" wrapText="1"/>
    </xf>
    <xf numFmtId="164" fontId="0" fillId="10" borderId="1" xfId="0" applyNumberFormat="1" applyFill="1" applyBorder="1" applyAlignment="1">
      <alignment vertical="top" wrapText="1"/>
    </xf>
    <xf numFmtId="2" fontId="0" fillId="10" borderId="1" xfId="0" applyNumberFormat="1" applyFill="1" applyBorder="1" applyAlignment="1">
      <alignment vertical="top" wrapText="1"/>
    </xf>
    <xf numFmtId="0" fontId="2" fillId="2" borderId="0" xfId="0" applyFont="1" applyFill="1" applyAlignment="1">
      <alignment horizontal="center"/>
    </xf>
    <xf numFmtId="0" fontId="4" fillId="0" borderId="0" xfId="0" applyFont="1"/>
    <xf numFmtId="0" fontId="0" fillId="0" borderId="0" xfId="0" applyAlignment="1">
      <alignment vertical="top" wrapText="1"/>
    </xf>
    <xf numFmtId="0" fontId="2" fillId="2" borderId="0" xfId="0" applyFont="1" applyFill="1" applyAlignment="1">
      <alignment horizontal="center" vertical="center"/>
    </xf>
  </cellXfs>
  <cellStyles count="1">
    <cellStyle name="Normal" xfId="0" builtinId="0"/>
  </cellStyles>
  <dxfs count="4">
    <dxf>
      <fill>
        <patternFill>
          <bgColor rgb="FFF1ECFF"/>
        </patternFill>
      </fill>
    </dxf>
    <dxf>
      <fill>
        <patternFill>
          <bgColor rgb="FFEEF7E8"/>
        </patternFill>
      </fill>
    </dxf>
    <dxf>
      <fill>
        <patternFill>
          <bgColor rgb="FFFFF4E5"/>
        </patternFill>
      </fill>
    </dxf>
    <dxf>
      <fill>
        <patternFill>
          <bgColor rgb="FFFDECE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66E"/>
      <rgbColor rgb="FFC7C7C7"/>
      <rgbColor rgb="FF808080"/>
      <rgbColor rgb="FF9999FF"/>
      <rgbColor rgb="FF993366"/>
      <rgbColor rgb="FFFFF4E5"/>
      <rgbColor rgb="FFEAF2FF"/>
      <rgbColor rgb="FF660066"/>
      <rgbColor rgb="FFFF8080"/>
      <rgbColor rgb="FF0066CC"/>
      <rgbColor rgb="FFF1ECFF"/>
      <rgbColor rgb="FF000080"/>
      <rgbColor rgb="FFFF00FF"/>
      <rgbColor rgb="FFFFFF00"/>
      <rgbColor rgb="FF00FFFF"/>
      <rgbColor rgb="FF800080"/>
      <rgbColor rgb="FF800000"/>
      <rgbColor rgb="FF008080"/>
      <rgbColor rgb="FF0000FF"/>
      <rgbColor rgb="FF00CCFF"/>
      <rgbColor rgb="FFEEF7E8"/>
      <rgbColor rgb="FFF2F2F2"/>
      <rgbColor rgb="FFFDECEC"/>
      <rgbColor rgb="FF99CCFF"/>
      <rgbColor rgb="FFFF99CC"/>
      <rgbColor rgb="FFCC99FF"/>
      <rgbColor rgb="FFF3F4F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zoomScaleNormal="100" workbookViewId="0">
      <selection activeCell="B22" sqref="B22"/>
    </sheetView>
  </sheetViews>
  <sheetFormatPr baseColWidth="10" defaultColWidth="8.83203125" defaultRowHeight="15" customHeight="1" x14ac:dyDescent="0.2"/>
  <cols>
    <col min="1" max="1" width="24" customWidth="1"/>
    <col min="2" max="2" width="90" customWidth="1"/>
    <col min="3" max="8" width="14" customWidth="1"/>
  </cols>
  <sheetData>
    <row r="1" spans="1:8" ht="31.5" customHeight="1" x14ac:dyDescent="0.2">
      <c r="A1" s="20" t="s">
        <v>0</v>
      </c>
      <c r="B1" s="20"/>
      <c r="C1" s="20"/>
      <c r="D1" s="20"/>
      <c r="E1" s="20"/>
      <c r="F1" s="20"/>
      <c r="G1" s="20"/>
      <c r="H1" s="20"/>
    </row>
    <row r="3" spans="1:8" ht="15" customHeight="1" x14ac:dyDescent="0.2">
      <c r="A3" s="2" t="s">
        <v>1</v>
      </c>
      <c r="B3" s="19" t="s">
        <v>2</v>
      </c>
      <c r="C3" s="19"/>
      <c r="D3" s="19"/>
      <c r="E3" s="19"/>
      <c r="F3" s="19"/>
      <c r="G3" s="19"/>
      <c r="H3" s="19"/>
    </row>
    <row r="5" spans="1:8" ht="28.25" customHeight="1" x14ac:dyDescent="0.2">
      <c r="A5" s="2" t="s">
        <v>3</v>
      </c>
      <c r="B5" s="19" t="s">
        <v>4</v>
      </c>
      <c r="C5" s="19"/>
      <c r="D5" s="19"/>
      <c r="E5" s="19"/>
      <c r="F5" s="19"/>
      <c r="G5" s="19"/>
      <c r="H5" s="19"/>
    </row>
    <row r="7" spans="1:8" ht="15" customHeight="1" x14ac:dyDescent="0.2">
      <c r="A7" s="2" t="s">
        <v>5</v>
      </c>
      <c r="B7" s="19" t="s">
        <v>6</v>
      </c>
      <c r="C7" s="19"/>
      <c r="D7" s="19"/>
      <c r="E7" s="19"/>
      <c r="F7" s="19"/>
      <c r="G7" s="19"/>
      <c r="H7" s="19"/>
    </row>
    <row r="9" spans="1:8" ht="28.25" customHeight="1" x14ac:dyDescent="0.2">
      <c r="A9" s="2" t="s">
        <v>7</v>
      </c>
      <c r="B9" s="19" t="s">
        <v>8</v>
      </c>
      <c r="C9" s="19"/>
      <c r="D9" s="19"/>
      <c r="E9" s="19"/>
      <c r="F9" s="19"/>
      <c r="G9" s="19"/>
      <c r="H9" s="19"/>
    </row>
    <row r="11" spans="1:8" ht="15" customHeight="1" x14ac:dyDescent="0.2">
      <c r="A11" s="2" t="s">
        <v>9</v>
      </c>
      <c r="B11" s="19" t="s">
        <v>10</v>
      </c>
      <c r="C11" s="19"/>
      <c r="D11" s="19"/>
      <c r="E11" s="19"/>
      <c r="F11" s="19"/>
      <c r="G11" s="19"/>
      <c r="H11" s="19"/>
    </row>
    <row r="13" spans="1:8" ht="15" customHeight="1" x14ac:dyDescent="0.2">
      <c r="A13" s="2" t="s">
        <v>11</v>
      </c>
      <c r="B13" s="19" t="s">
        <v>12</v>
      </c>
      <c r="C13" s="19"/>
      <c r="D13" s="19"/>
      <c r="E13" s="19"/>
      <c r="F13" s="19"/>
      <c r="G13" s="19"/>
      <c r="H13" s="19"/>
    </row>
    <row r="16" spans="1:8" x14ac:dyDescent="0.2">
      <c r="A16" s="3" t="s">
        <v>13</v>
      </c>
      <c r="B16" s="3" t="s">
        <v>14</v>
      </c>
    </row>
    <row r="17" spans="1:2" ht="15.75" customHeight="1" x14ac:dyDescent="0.2">
      <c r="A17" s="1" t="s">
        <v>15</v>
      </c>
      <c r="B17" s="1" t="s">
        <v>16</v>
      </c>
    </row>
    <row r="18" spans="1:2" ht="15.75" customHeight="1" x14ac:dyDescent="0.2">
      <c r="A18" s="1" t="s">
        <v>17</v>
      </c>
      <c r="B18" s="1" t="s">
        <v>18</v>
      </c>
    </row>
    <row r="19" spans="1:2" ht="15.75" customHeight="1" x14ac:dyDescent="0.2">
      <c r="A19" s="1" t="s">
        <v>19</v>
      </c>
      <c r="B19" s="1" t="s">
        <v>20</v>
      </c>
    </row>
    <row r="20" spans="1:2" ht="31.5" customHeight="1" x14ac:dyDescent="0.2">
      <c r="A20" s="1" t="s">
        <v>21</v>
      </c>
      <c r="B20" s="1" t="s">
        <v>22</v>
      </c>
    </row>
  </sheetData>
  <mergeCells count="7">
    <mergeCell ref="B11:H11"/>
    <mergeCell ref="B13:H13"/>
    <mergeCell ref="A1:H1"/>
    <mergeCell ref="B3:H3"/>
    <mergeCell ref="B5:H5"/>
    <mergeCell ref="B7:H7"/>
    <mergeCell ref="B9:H9"/>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5"/>
  <sheetViews>
    <sheetView tabSelected="1" topLeftCell="G1" zoomScale="170" zoomScaleNormal="170" workbookViewId="0">
      <selection activeCell="J4" sqref="J4"/>
    </sheetView>
  </sheetViews>
  <sheetFormatPr baseColWidth="10" defaultColWidth="8.83203125" defaultRowHeight="15" customHeight="1" x14ac:dyDescent="0.2"/>
  <cols>
    <col min="1" max="1" width="10" customWidth="1"/>
    <col min="2" max="2" width="12" customWidth="1"/>
    <col min="3" max="3" width="11.5" customWidth="1"/>
    <col min="4" max="4" width="17.1640625" customWidth="1"/>
    <col min="5" max="5" width="22.5" customWidth="1"/>
    <col min="6" max="6" width="21.1640625" customWidth="1"/>
    <col min="7" max="7" width="22" customWidth="1"/>
    <col min="8" max="8" width="20.5" customWidth="1"/>
    <col min="9" max="9" width="23.1640625" customWidth="1"/>
    <col min="10" max="10" width="21" customWidth="1"/>
    <col min="11" max="11" width="10" customWidth="1"/>
    <col min="12" max="13" width="28" customWidth="1"/>
    <col min="14" max="17" width="13" hidden="1" customWidth="1"/>
  </cols>
  <sheetData>
    <row r="1" spans="1:17" ht="18.75" customHeight="1" x14ac:dyDescent="0.25">
      <c r="A1" s="17" t="s">
        <v>23</v>
      </c>
      <c r="B1" s="17"/>
      <c r="C1" s="17"/>
      <c r="D1" s="17"/>
      <c r="E1" s="17"/>
      <c r="F1" s="17"/>
      <c r="G1" s="17"/>
      <c r="H1" s="17"/>
      <c r="I1" s="17"/>
      <c r="J1" s="17"/>
      <c r="K1" s="17"/>
      <c r="L1" s="17"/>
      <c r="M1" s="17"/>
    </row>
    <row r="2" spans="1:17" x14ac:dyDescent="0.2">
      <c r="A2" s="18" t="s">
        <v>24</v>
      </c>
      <c r="B2" s="18"/>
      <c r="C2" s="18"/>
      <c r="D2" s="18"/>
      <c r="E2" s="18"/>
      <c r="F2" s="18"/>
      <c r="G2" s="18"/>
      <c r="H2" s="18"/>
      <c r="I2" s="18"/>
      <c r="J2" s="18"/>
      <c r="K2" s="18"/>
      <c r="L2" s="18"/>
      <c r="M2" s="18"/>
    </row>
    <row r="3" spans="1:17" ht="45" customHeight="1" x14ac:dyDescent="0.2">
      <c r="A3" s="4" t="s">
        <v>25</v>
      </c>
      <c r="B3" s="4" t="s">
        <v>26</v>
      </c>
      <c r="C3" s="4" t="s">
        <v>27</v>
      </c>
      <c r="D3" s="4" t="s">
        <v>28</v>
      </c>
      <c r="E3" s="4" t="s">
        <v>29</v>
      </c>
      <c r="F3" s="4" t="s">
        <v>30</v>
      </c>
      <c r="G3" s="4" t="s">
        <v>31</v>
      </c>
      <c r="H3" s="4" t="s">
        <v>32</v>
      </c>
      <c r="I3" s="4" t="s">
        <v>33</v>
      </c>
      <c r="J3" s="4" t="s">
        <v>34</v>
      </c>
      <c r="K3" s="4" t="s">
        <v>35</v>
      </c>
      <c r="L3" s="4" t="s">
        <v>36</v>
      </c>
      <c r="M3" s="4" t="s">
        <v>37</v>
      </c>
    </row>
    <row r="4" spans="1:17" ht="96" customHeight="1" x14ac:dyDescent="0.2">
      <c r="A4" s="5" t="s">
        <v>38</v>
      </c>
      <c r="B4" s="5" t="s">
        <v>39</v>
      </c>
      <c r="C4" s="5" t="s">
        <v>40</v>
      </c>
      <c r="D4" s="5" t="s">
        <v>41</v>
      </c>
      <c r="E4" s="5" t="s">
        <v>42</v>
      </c>
      <c r="F4" s="6" t="s">
        <v>43</v>
      </c>
      <c r="G4" s="7" t="s">
        <v>44</v>
      </c>
      <c r="H4" s="8" t="s">
        <v>45</v>
      </c>
      <c r="I4" s="9" t="s">
        <v>46</v>
      </c>
      <c r="J4" s="10" t="s">
        <v>32</v>
      </c>
      <c r="K4" s="11">
        <f>IFERROR(VLOOKUP(J4,'99_Catálogos'!$G$2:$H$6,2,FALSE()),"")</f>
        <v>3</v>
      </c>
      <c r="L4" s="11" t="str">
        <f t="shared" ref="L4:L35" si="0">IF(K4="","",IF(K4=0,"No valorado",INDEX($N4:$Q4,K4)))</f>
        <v>Concientizador</v>
      </c>
      <c r="M4" s="5"/>
      <c r="N4" t="s">
        <v>15</v>
      </c>
      <c r="O4" t="s">
        <v>17</v>
      </c>
      <c r="P4" t="s">
        <v>19</v>
      </c>
      <c r="Q4" t="s">
        <v>21</v>
      </c>
    </row>
    <row r="5" spans="1:17" ht="96" customHeight="1" x14ac:dyDescent="0.2">
      <c r="A5" s="5" t="s">
        <v>47</v>
      </c>
      <c r="B5" s="5" t="s">
        <v>39</v>
      </c>
      <c r="C5" s="5" t="s">
        <v>40</v>
      </c>
      <c r="D5" s="5" t="s">
        <v>48</v>
      </c>
      <c r="E5" s="5" t="s">
        <v>49</v>
      </c>
      <c r="F5" s="6" t="s">
        <v>50</v>
      </c>
      <c r="G5" s="7" t="s">
        <v>51</v>
      </c>
      <c r="H5" s="8" t="s">
        <v>52</v>
      </c>
      <c r="I5" s="9" t="s">
        <v>53</v>
      </c>
      <c r="J5" s="10" t="s">
        <v>547</v>
      </c>
      <c r="K5" s="11">
        <f>IFERROR(VLOOKUP(J5,'99_Catálogos'!$G$2:$H$6,2,FALSE()),"")</f>
        <v>0</v>
      </c>
      <c r="L5" s="11" t="str">
        <f t="shared" si="0"/>
        <v>No valorado</v>
      </c>
      <c r="M5" s="5"/>
      <c r="N5" t="s">
        <v>19</v>
      </c>
      <c r="O5" t="s">
        <v>21</v>
      </c>
      <c r="P5" t="s">
        <v>15</v>
      </c>
      <c r="Q5" t="s">
        <v>17</v>
      </c>
    </row>
    <row r="6" spans="1:17" ht="96" customHeight="1" x14ac:dyDescent="0.2">
      <c r="A6" s="5" t="s">
        <v>54</v>
      </c>
      <c r="B6" s="5" t="s">
        <v>39</v>
      </c>
      <c r="C6" s="5" t="s">
        <v>40</v>
      </c>
      <c r="D6" s="5" t="s">
        <v>55</v>
      </c>
      <c r="E6" s="5" t="s">
        <v>56</v>
      </c>
      <c r="F6" s="6" t="s">
        <v>57</v>
      </c>
      <c r="G6" s="7" t="s">
        <v>58</v>
      </c>
      <c r="H6" s="8" t="s">
        <v>59</v>
      </c>
      <c r="I6" s="9" t="s">
        <v>60</v>
      </c>
      <c r="J6" s="10" t="s">
        <v>547</v>
      </c>
      <c r="K6" s="11">
        <f>IFERROR(VLOOKUP(J6,'99_Catálogos'!$G$2:$H$6,2,FALSE()),"")</f>
        <v>0</v>
      </c>
      <c r="L6" s="11" t="str">
        <f>IF(K6="","",IF(K6=0,"No valorado",INDEX($N6:$Q6,K6)))</f>
        <v>No valorado</v>
      </c>
      <c r="M6" s="5"/>
      <c r="N6" t="s">
        <v>15</v>
      </c>
      <c r="O6" t="s">
        <v>17</v>
      </c>
      <c r="P6" t="s">
        <v>19</v>
      </c>
      <c r="Q6" t="s">
        <v>21</v>
      </c>
    </row>
    <row r="7" spans="1:17" ht="96" customHeight="1" x14ac:dyDescent="0.2">
      <c r="A7" s="5" t="s">
        <v>61</v>
      </c>
      <c r="B7" s="5" t="s">
        <v>39</v>
      </c>
      <c r="C7" s="5" t="s">
        <v>62</v>
      </c>
      <c r="D7" s="5" t="s">
        <v>63</v>
      </c>
      <c r="E7" s="5" t="s">
        <v>64</v>
      </c>
      <c r="F7" s="6" t="s">
        <v>65</v>
      </c>
      <c r="G7" s="7" t="s">
        <v>66</v>
      </c>
      <c r="H7" s="8" t="s">
        <v>67</v>
      </c>
      <c r="I7" s="9" t="s">
        <v>68</v>
      </c>
      <c r="J7" s="10" t="s">
        <v>547</v>
      </c>
      <c r="K7" s="11">
        <f>IFERROR(VLOOKUP(J7,'99_Catálogos'!$G$2:$H$6,2,FALSE()),"")</f>
        <v>0</v>
      </c>
      <c r="L7" s="11" t="str">
        <f t="shared" si="0"/>
        <v>No valorado</v>
      </c>
      <c r="M7" s="5"/>
      <c r="N7" t="s">
        <v>19</v>
      </c>
      <c r="O7" t="s">
        <v>21</v>
      </c>
      <c r="P7" t="s">
        <v>15</v>
      </c>
      <c r="Q7" t="s">
        <v>17</v>
      </c>
    </row>
    <row r="8" spans="1:17" ht="96" customHeight="1" x14ac:dyDescent="0.2">
      <c r="A8" s="5" t="s">
        <v>69</v>
      </c>
      <c r="B8" s="5" t="s">
        <v>39</v>
      </c>
      <c r="C8" s="5" t="s">
        <v>62</v>
      </c>
      <c r="D8" s="5" t="s">
        <v>70</v>
      </c>
      <c r="E8" s="5" t="s">
        <v>71</v>
      </c>
      <c r="F8" s="6" t="s">
        <v>72</v>
      </c>
      <c r="G8" s="7" t="s">
        <v>73</v>
      </c>
      <c r="H8" s="8" t="s">
        <v>74</v>
      </c>
      <c r="I8" s="9" t="s">
        <v>75</v>
      </c>
      <c r="J8" s="10" t="s">
        <v>547</v>
      </c>
      <c r="K8" s="11">
        <f>IFERROR(VLOOKUP(J8,'99_Catálogos'!$G$2:$H$6,2,FALSE()),"")</f>
        <v>0</v>
      </c>
      <c r="L8" s="11" t="str">
        <f t="shared" si="0"/>
        <v>No valorado</v>
      </c>
      <c r="M8" s="5"/>
      <c r="N8" t="s">
        <v>15</v>
      </c>
      <c r="O8" t="s">
        <v>17</v>
      </c>
      <c r="P8" t="s">
        <v>19</v>
      </c>
      <c r="Q8" t="s">
        <v>21</v>
      </c>
    </row>
    <row r="9" spans="1:17" ht="96" customHeight="1" x14ac:dyDescent="0.2">
      <c r="A9" s="5" t="s">
        <v>76</v>
      </c>
      <c r="B9" s="5" t="s">
        <v>39</v>
      </c>
      <c r="C9" s="5" t="s">
        <v>62</v>
      </c>
      <c r="D9" s="5" t="s">
        <v>77</v>
      </c>
      <c r="E9" s="5" t="s">
        <v>78</v>
      </c>
      <c r="F9" s="6" t="s">
        <v>79</v>
      </c>
      <c r="G9" s="7" t="s">
        <v>80</v>
      </c>
      <c r="H9" s="8" t="s">
        <v>81</v>
      </c>
      <c r="I9" s="9" t="s">
        <v>82</v>
      </c>
      <c r="J9" s="10" t="s">
        <v>547</v>
      </c>
      <c r="K9" s="11">
        <f>IFERROR(VLOOKUP(J9,'99_Catálogos'!$G$2:$H$6,2,FALSE()),"")</f>
        <v>0</v>
      </c>
      <c r="L9" s="11" t="str">
        <f t="shared" si="0"/>
        <v>No valorado</v>
      </c>
      <c r="M9" s="5"/>
      <c r="N9" t="s">
        <v>19</v>
      </c>
      <c r="O9" t="s">
        <v>21</v>
      </c>
      <c r="P9" t="s">
        <v>15</v>
      </c>
      <c r="Q9" t="s">
        <v>17</v>
      </c>
    </row>
    <row r="10" spans="1:17" ht="96" customHeight="1" x14ac:dyDescent="0.2">
      <c r="A10" s="5" t="s">
        <v>83</v>
      </c>
      <c r="B10" s="5" t="s">
        <v>39</v>
      </c>
      <c r="C10" s="5" t="s">
        <v>84</v>
      </c>
      <c r="D10" s="5" t="s">
        <v>85</v>
      </c>
      <c r="E10" s="5" t="s">
        <v>86</v>
      </c>
      <c r="F10" s="6" t="s">
        <v>87</v>
      </c>
      <c r="G10" s="7" t="s">
        <v>88</v>
      </c>
      <c r="H10" s="8" t="s">
        <v>89</v>
      </c>
      <c r="I10" s="9" t="s">
        <v>90</v>
      </c>
      <c r="J10" s="10"/>
      <c r="K10" s="11" t="str">
        <f>IFERROR(VLOOKUP(J10,'99_Catálogos'!$G$2:$H$6,2,FALSE()),"")</f>
        <v/>
      </c>
      <c r="L10" s="11" t="str">
        <f t="shared" si="0"/>
        <v/>
      </c>
      <c r="M10" s="5"/>
      <c r="N10" t="s">
        <v>15</v>
      </c>
      <c r="O10" t="s">
        <v>17</v>
      </c>
      <c r="P10" t="s">
        <v>19</v>
      </c>
      <c r="Q10" t="s">
        <v>21</v>
      </c>
    </row>
    <row r="11" spans="1:17" ht="96" customHeight="1" x14ac:dyDescent="0.2">
      <c r="A11" s="5" t="s">
        <v>91</v>
      </c>
      <c r="B11" s="5" t="s">
        <v>39</v>
      </c>
      <c r="C11" s="5" t="s">
        <v>92</v>
      </c>
      <c r="D11" s="5" t="s">
        <v>93</v>
      </c>
      <c r="E11" s="5" t="s">
        <v>94</v>
      </c>
      <c r="F11" s="6" t="s">
        <v>95</v>
      </c>
      <c r="G11" s="7" t="s">
        <v>96</v>
      </c>
      <c r="H11" s="8" t="s">
        <v>97</v>
      </c>
      <c r="I11" s="9" t="s">
        <v>98</v>
      </c>
      <c r="J11" s="10"/>
      <c r="K11" s="11" t="str">
        <f>IFERROR(VLOOKUP(J11,'99_Catálogos'!$G$2:$H$6,2,FALSE()),"")</f>
        <v/>
      </c>
      <c r="L11" s="11" t="str">
        <f t="shared" si="0"/>
        <v/>
      </c>
      <c r="M11" s="5"/>
      <c r="N11" t="s">
        <v>19</v>
      </c>
      <c r="O11" t="s">
        <v>21</v>
      </c>
      <c r="P11" t="s">
        <v>15</v>
      </c>
      <c r="Q11" t="s">
        <v>17</v>
      </c>
    </row>
    <row r="12" spans="1:17" ht="96" customHeight="1" x14ac:dyDescent="0.2">
      <c r="A12" s="5" t="s">
        <v>99</v>
      </c>
      <c r="B12" s="5" t="s">
        <v>39</v>
      </c>
      <c r="C12" s="5" t="s">
        <v>92</v>
      </c>
      <c r="D12" s="5" t="s">
        <v>100</v>
      </c>
      <c r="E12" s="5" t="s">
        <v>101</v>
      </c>
      <c r="F12" s="6" t="s">
        <v>102</v>
      </c>
      <c r="G12" s="7" t="s">
        <v>103</v>
      </c>
      <c r="H12" s="8" t="s">
        <v>104</v>
      </c>
      <c r="I12" s="9" t="s">
        <v>105</v>
      </c>
      <c r="J12" s="10"/>
      <c r="K12" s="11" t="str">
        <f>IFERROR(VLOOKUP(J12,'99_Catálogos'!$G$2:$H$6,2,FALSE()),"")</f>
        <v/>
      </c>
      <c r="L12" s="11" t="str">
        <f t="shared" si="0"/>
        <v/>
      </c>
      <c r="M12" s="5"/>
      <c r="N12" t="s">
        <v>15</v>
      </c>
      <c r="O12" t="s">
        <v>17</v>
      </c>
      <c r="P12" t="s">
        <v>19</v>
      </c>
      <c r="Q12" t="s">
        <v>21</v>
      </c>
    </row>
    <row r="13" spans="1:17" ht="96" customHeight="1" x14ac:dyDescent="0.2">
      <c r="A13" s="5" t="s">
        <v>106</v>
      </c>
      <c r="B13" s="5" t="s">
        <v>39</v>
      </c>
      <c r="C13" s="5" t="s">
        <v>107</v>
      </c>
      <c r="D13" s="5" t="s">
        <v>108</v>
      </c>
      <c r="E13" s="5" t="s">
        <v>109</v>
      </c>
      <c r="F13" s="6" t="s">
        <v>110</v>
      </c>
      <c r="G13" s="7" t="s">
        <v>111</v>
      </c>
      <c r="H13" s="8" t="s">
        <v>112</v>
      </c>
      <c r="I13" s="9" t="s">
        <v>113</v>
      </c>
      <c r="J13" s="10"/>
      <c r="K13" s="11" t="str">
        <f>IFERROR(VLOOKUP(J13,'99_Catálogos'!$G$2:$H$6,2,FALSE()),"")</f>
        <v/>
      </c>
      <c r="L13" s="11" t="str">
        <f t="shared" si="0"/>
        <v/>
      </c>
      <c r="M13" s="5"/>
      <c r="N13" t="s">
        <v>19</v>
      </c>
      <c r="O13" t="s">
        <v>21</v>
      </c>
      <c r="P13" t="s">
        <v>15</v>
      </c>
      <c r="Q13" t="s">
        <v>17</v>
      </c>
    </row>
    <row r="14" spans="1:17" ht="96" customHeight="1" x14ac:dyDescent="0.2">
      <c r="A14" s="5" t="s">
        <v>114</v>
      </c>
      <c r="B14" s="5" t="s">
        <v>39</v>
      </c>
      <c r="C14" s="5" t="s">
        <v>48</v>
      </c>
      <c r="D14" s="5" t="s">
        <v>115</v>
      </c>
      <c r="E14" s="5" t="s">
        <v>116</v>
      </c>
      <c r="F14" s="6" t="s">
        <v>117</v>
      </c>
      <c r="G14" s="7" t="s">
        <v>118</v>
      </c>
      <c r="H14" s="8" t="s">
        <v>119</v>
      </c>
      <c r="I14" s="9" t="s">
        <v>120</v>
      </c>
      <c r="J14" s="10"/>
      <c r="K14" s="11" t="str">
        <f>IFERROR(VLOOKUP(J14,'99_Catálogos'!$G$2:$H$6,2,FALSE()),"")</f>
        <v/>
      </c>
      <c r="L14" s="11" t="str">
        <f t="shared" si="0"/>
        <v/>
      </c>
      <c r="M14" s="5"/>
      <c r="N14" t="s">
        <v>15</v>
      </c>
      <c r="O14" t="s">
        <v>17</v>
      </c>
      <c r="P14" t="s">
        <v>19</v>
      </c>
      <c r="Q14" t="s">
        <v>21</v>
      </c>
    </row>
    <row r="15" spans="1:17" ht="96" customHeight="1" x14ac:dyDescent="0.2">
      <c r="A15" s="5" t="s">
        <v>121</v>
      </c>
      <c r="B15" s="5" t="s">
        <v>39</v>
      </c>
      <c r="C15" s="5" t="s">
        <v>48</v>
      </c>
      <c r="D15" s="5" t="s">
        <v>122</v>
      </c>
      <c r="E15" s="5" t="s">
        <v>123</v>
      </c>
      <c r="F15" s="6" t="s">
        <v>124</v>
      </c>
      <c r="G15" s="7" t="s">
        <v>125</v>
      </c>
      <c r="H15" s="8" t="s">
        <v>126</v>
      </c>
      <c r="I15" s="9" t="s">
        <v>127</v>
      </c>
      <c r="J15" s="10"/>
      <c r="K15" s="11" t="str">
        <f>IFERROR(VLOOKUP(J15,'99_Catálogos'!$G$2:$H$6,2,FALSE()),"")</f>
        <v/>
      </c>
      <c r="L15" s="11" t="str">
        <f t="shared" si="0"/>
        <v/>
      </c>
      <c r="M15" s="5"/>
      <c r="N15" t="s">
        <v>19</v>
      </c>
      <c r="O15" t="s">
        <v>21</v>
      </c>
      <c r="P15" t="s">
        <v>15</v>
      </c>
      <c r="Q15" t="s">
        <v>17</v>
      </c>
    </row>
    <row r="16" spans="1:17" ht="96" customHeight="1" x14ac:dyDescent="0.2">
      <c r="A16" s="5" t="s">
        <v>128</v>
      </c>
      <c r="B16" s="5" t="s">
        <v>129</v>
      </c>
      <c r="C16" s="5" t="s">
        <v>130</v>
      </c>
      <c r="D16" s="5" t="s">
        <v>131</v>
      </c>
      <c r="E16" s="5" t="s">
        <v>132</v>
      </c>
      <c r="F16" s="6" t="s">
        <v>133</v>
      </c>
      <c r="G16" s="7" t="s">
        <v>134</v>
      </c>
      <c r="H16" s="8" t="s">
        <v>135</v>
      </c>
      <c r="I16" s="9" t="s">
        <v>136</v>
      </c>
      <c r="J16" s="10"/>
      <c r="K16" s="11" t="str">
        <f>IFERROR(VLOOKUP(J16,'99_Catálogos'!$G$2:$H$6,2,FALSE()),"")</f>
        <v/>
      </c>
      <c r="L16" s="11" t="str">
        <f t="shared" si="0"/>
        <v/>
      </c>
      <c r="M16" s="5"/>
      <c r="N16" t="s">
        <v>15</v>
      </c>
      <c r="O16" t="s">
        <v>17</v>
      </c>
      <c r="P16" t="s">
        <v>19</v>
      </c>
      <c r="Q16" t="s">
        <v>21</v>
      </c>
    </row>
    <row r="17" spans="1:17" ht="96" customHeight="1" x14ac:dyDescent="0.2">
      <c r="A17" s="5" t="s">
        <v>137</v>
      </c>
      <c r="B17" s="5" t="s">
        <v>129</v>
      </c>
      <c r="C17" s="5" t="s">
        <v>130</v>
      </c>
      <c r="D17" s="5" t="s">
        <v>138</v>
      </c>
      <c r="E17" s="5" t="s">
        <v>139</v>
      </c>
      <c r="F17" s="6" t="s">
        <v>140</v>
      </c>
      <c r="G17" s="7" t="s">
        <v>141</v>
      </c>
      <c r="H17" s="8" t="s">
        <v>142</v>
      </c>
      <c r="I17" s="9" t="s">
        <v>143</v>
      </c>
      <c r="J17" s="10"/>
      <c r="K17" s="11" t="str">
        <f>IFERROR(VLOOKUP(J17,'99_Catálogos'!$G$2:$H$6,2,FALSE()),"")</f>
        <v/>
      </c>
      <c r="L17" s="11" t="str">
        <f t="shared" si="0"/>
        <v/>
      </c>
      <c r="M17" s="5"/>
      <c r="N17" t="s">
        <v>19</v>
      </c>
      <c r="O17" t="s">
        <v>21</v>
      </c>
      <c r="P17" t="s">
        <v>15</v>
      </c>
      <c r="Q17" t="s">
        <v>17</v>
      </c>
    </row>
    <row r="18" spans="1:17" ht="96" customHeight="1" x14ac:dyDescent="0.2">
      <c r="A18" s="5" t="s">
        <v>144</v>
      </c>
      <c r="B18" s="5" t="s">
        <v>129</v>
      </c>
      <c r="C18" s="5" t="s">
        <v>130</v>
      </c>
      <c r="D18" s="5" t="s">
        <v>145</v>
      </c>
      <c r="E18" s="5" t="s">
        <v>146</v>
      </c>
      <c r="F18" s="6" t="s">
        <v>147</v>
      </c>
      <c r="G18" s="7" t="s">
        <v>148</v>
      </c>
      <c r="H18" s="8" t="s">
        <v>149</v>
      </c>
      <c r="I18" s="9" t="s">
        <v>150</v>
      </c>
      <c r="J18" s="10"/>
      <c r="K18" s="11" t="str">
        <f>IFERROR(VLOOKUP(J18,'99_Catálogos'!$G$2:$H$6,2,FALSE()),"")</f>
        <v/>
      </c>
      <c r="L18" s="11" t="str">
        <f t="shared" si="0"/>
        <v/>
      </c>
      <c r="M18" s="5"/>
      <c r="N18" t="s">
        <v>15</v>
      </c>
      <c r="O18" t="s">
        <v>17</v>
      </c>
      <c r="P18" t="s">
        <v>19</v>
      </c>
      <c r="Q18" t="s">
        <v>21</v>
      </c>
    </row>
    <row r="19" spans="1:17" ht="96" customHeight="1" x14ac:dyDescent="0.2">
      <c r="A19" s="5" t="s">
        <v>151</v>
      </c>
      <c r="B19" s="5" t="s">
        <v>129</v>
      </c>
      <c r="C19" s="5" t="s">
        <v>130</v>
      </c>
      <c r="D19" s="5" t="s">
        <v>152</v>
      </c>
      <c r="E19" s="5" t="s">
        <v>153</v>
      </c>
      <c r="F19" s="6" t="s">
        <v>154</v>
      </c>
      <c r="G19" s="7" t="s">
        <v>155</v>
      </c>
      <c r="H19" s="8" t="s">
        <v>156</v>
      </c>
      <c r="I19" s="9" t="s">
        <v>157</v>
      </c>
      <c r="J19" s="10"/>
      <c r="K19" s="11" t="str">
        <f>IFERROR(VLOOKUP(J19,'99_Catálogos'!$G$2:$H$6,2,FALSE()),"")</f>
        <v/>
      </c>
      <c r="L19" s="11" t="str">
        <f t="shared" si="0"/>
        <v/>
      </c>
      <c r="M19" s="5"/>
      <c r="N19" t="s">
        <v>19</v>
      </c>
      <c r="O19" t="s">
        <v>21</v>
      </c>
      <c r="P19" t="s">
        <v>15</v>
      </c>
      <c r="Q19" t="s">
        <v>17</v>
      </c>
    </row>
    <row r="20" spans="1:17" ht="96" customHeight="1" x14ac:dyDescent="0.2">
      <c r="A20" s="5" t="s">
        <v>158</v>
      </c>
      <c r="B20" s="5" t="s">
        <v>129</v>
      </c>
      <c r="C20" s="5" t="s">
        <v>159</v>
      </c>
      <c r="D20" s="5" t="s">
        <v>160</v>
      </c>
      <c r="E20" s="5" t="s">
        <v>161</v>
      </c>
      <c r="F20" s="6" t="s">
        <v>162</v>
      </c>
      <c r="G20" s="7" t="s">
        <v>163</v>
      </c>
      <c r="H20" s="8" t="s">
        <v>164</v>
      </c>
      <c r="I20" s="9" t="s">
        <v>165</v>
      </c>
      <c r="J20" s="10"/>
      <c r="K20" s="11" t="str">
        <f>IFERROR(VLOOKUP(J20,'99_Catálogos'!$G$2:$H$6,2,FALSE()),"")</f>
        <v/>
      </c>
      <c r="L20" s="11" t="str">
        <f t="shared" si="0"/>
        <v/>
      </c>
      <c r="M20" s="5"/>
      <c r="N20" t="s">
        <v>15</v>
      </c>
      <c r="O20" t="s">
        <v>17</v>
      </c>
      <c r="P20" t="s">
        <v>19</v>
      </c>
      <c r="Q20" t="s">
        <v>21</v>
      </c>
    </row>
    <row r="21" spans="1:17" ht="96" customHeight="1" x14ac:dyDescent="0.2">
      <c r="A21" s="5" t="s">
        <v>166</v>
      </c>
      <c r="B21" s="5" t="s">
        <v>129</v>
      </c>
      <c r="C21" s="5" t="s">
        <v>159</v>
      </c>
      <c r="D21" s="5" t="s">
        <v>167</v>
      </c>
      <c r="E21" s="5" t="s">
        <v>168</v>
      </c>
      <c r="F21" s="6" t="s">
        <v>169</v>
      </c>
      <c r="G21" s="7" t="s">
        <v>170</v>
      </c>
      <c r="H21" s="8" t="s">
        <v>171</v>
      </c>
      <c r="I21" s="9" t="s">
        <v>172</v>
      </c>
      <c r="J21" s="10"/>
      <c r="K21" s="11" t="str">
        <f>IFERROR(VLOOKUP(J21,'99_Catálogos'!$G$2:$H$6,2,FALSE()),"")</f>
        <v/>
      </c>
      <c r="L21" s="11" t="str">
        <f t="shared" si="0"/>
        <v/>
      </c>
      <c r="M21" s="5"/>
      <c r="N21" t="s">
        <v>19</v>
      </c>
      <c r="O21" t="s">
        <v>21</v>
      </c>
      <c r="P21" t="s">
        <v>15</v>
      </c>
      <c r="Q21" t="s">
        <v>17</v>
      </c>
    </row>
    <row r="22" spans="1:17" ht="96" customHeight="1" x14ac:dyDescent="0.2">
      <c r="A22" s="5" t="s">
        <v>173</v>
      </c>
      <c r="B22" s="5" t="s">
        <v>129</v>
      </c>
      <c r="C22" s="5" t="s">
        <v>159</v>
      </c>
      <c r="D22" s="5" t="s">
        <v>174</v>
      </c>
      <c r="E22" s="5" t="s">
        <v>175</v>
      </c>
      <c r="F22" s="6" t="s">
        <v>176</v>
      </c>
      <c r="G22" s="7" t="s">
        <v>177</v>
      </c>
      <c r="H22" s="8" t="s">
        <v>178</v>
      </c>
      <c r="I22" s="9" t="s">
        <v>179</v>
      </c>
      <c r="J22" s="10"/>
      <c r="K22" s="11" t="str">
        <f>IFERROR(VLOOKUP(J22,'99_Catálogos'!$G$2:$H$6,2,FALSE()),"")</f>
        <v/>
      </c>
      <c r="L22" s="11" t="str">
        <f t="shared" si="0"/>
        <v/>
      </c>
      <c r="M22" s="5"/>
      <c r="N22" t="s">
        <v>15</v>
      </c>
      <c r="O22" t="s">
        <v>17</v>
      </c>
      <c r="P22" t="s">
        <v>19</v>
      </c>
      <c r="Q22" t="s">
        <v>21</v>
      </c>
    </row>
    <row r="23" spans="1:17" ht="96" customHeight="1" x14ac:dyDescent="0.2">
      <c r="A23" s="5" t="s">
        <v>180</v>
      </c>
      <c r="B23" s="5" t="s">
        <v>129</v>
      </c>
      <c r="C23" s="5" t="s">
        <v>181</v>
      </c>
      <c r="D23" s="5" t="s">
        <v>182</v>
      </c>
      <c r="E23" s="5" t="s">
        <v>183</v>
      </c>
      <c r="F23" s="6" t="s">
        <v>184</v>
      </c>
      <c r="G23" s="7" t="s">
        <v>185</v>
      </c>
      <c r="H23" s="8" t="s">
        <v>186</v>
      </c>
      <c r="I23" s="9" t="s">
        <v>187</v>
      </c>
      <c r="J23" s="10"/>
      <c r="K23" s="11" t="str">
        <f>IFERROR(VLOOKUP(J23,'99_Catálogos'!$G$2:$H$6,2,FALSE()),"")</f>
        <v/>
      </c>
      <c r="L23" s="11" t="str">
        <f t="shared" si="0"/>
        <v/>
      </c>
      <c r="M23" s="5"/>
      <c r="N23" t="s">
        <v>19</v>
      </c>
      <c r="O23" t="s">
        <v>21</v>
      </c>
      <c r="P23" t="s">
        <v>15</v>
      </c>
      <c r="Q23" t="s">
        <v>17</v>
      </c>
    </row>
    <row r="24" spans="1:17" ht="96" customHeight="1" x14ac:dyDescent="0.2">
      <c r="A24" s="5" t="s">
        <v>188</v>
      </c>
      <c r="B24" s="5" t="s">
        <v>129</v>
      </c>
      <c r="C24" s="5" t="s">
        <v>181</v>
      </c>
      <c r="D24" s="5" t="s">
        <v>189</v>
      </c>
      <c r="E24" s="5" t="s">
        <v>190</v>
      </c>
      <c r="F24" s="6" t="s">
        <v>191</v>
      </c>
      <c r="G24" s="7" t="s">
        <v>192</v>
      </c>
      <c r="H24" s="8" t="s">
        <v>193</v>
      </c>
      <c r="I24" s="9" t="s">
        <v>194</v>
      </c>
      <c r="J24" s="10"/>
      <c r="K24" s="11" t="str">
        <f>IFERROR(VLOOKUP(J24,'99_Catálogos'!$G$2:$H$6,2,FALSE()),"")</f>
        <v/>
      </c>
      <c r="L24" s="11" t="str">
        <f t="shared" si="0"/>
        <v/>
      </c>
      <c r="M24" s="5"/>
      <c r="N24" t="s">
        <v>15</v>
      </c>
      <c r="O24" t="s">
        <v>17</v>
      </c>
      <c r="P24" t="s">
        <v>19</v>
      </c>
      <c r="Q24" t="s">
        <v>21</v>
      </c>
    </row>
    <row r="25" spans="1:17" ht="96" customHeight="1" x14ac:dyDescent="0.2">
      <c r="A25" s="5" t="s">
        <v>195</v>
      </c>
      <c r="B25" s="5" t="s">
        <v>129</v>
      </c>
      <c r="C25" s="5" t="s">
        <v>181</v>
      </c>
      <c r="D25" s="5" t="s">
        <v>196</v>
      </c>
      <c r="E25" s="5" t="s">
        <v>197</v>
      </c>
      <c r="F25" s="6" t="s">
        <v>198</v>
      </c>
      <c r="G25" s="7" t="s">
        <v>199</v>
      </c>
      <c r="H25" s="8" t="s">
        <v>200</v>
      </c>
      <c r="I25" s="9" t="s">
        <v>201</v>
      </c>
      <c r="J25" s="10"/>
      <c r="K25" s="11" t="str">
        <f>IFERROR(VLOOKUP(J25,'99_Catálogos'!$G$2:$H$6,2,FALSE()),"")</f>
        <v/>
      </c>
      <c r="L25" s="11" t="str">
        <f t="shared" si="0"/>
        <v/>
      </c>
      <c r="M25" s="5"/>
      <c r="N25" t="s">
        <v>19</v>
      </c>
      <c r="O25" t="s">
        <v>21</v>
      </c>
      <c r="P25" t="s">
        <v>15</v>
      </c>
      <c r="Q25" t="s">
        <v>17</v>
      </c>
    </row>
    <row r="26" spans="1:17" ht="96" customHeight="1" x14ac:dyDescent="0.2">
      <c r="A26" s="5" t="s">
        <v>202</v>
      </c>
      <c r="B26" s="5" t="s">
        <v>129</v>
      </c>
      <c r="C26" s="5" t="s">
        <v>203</v>
      </c>
      <c r="D26" s="5" t="s">
        <v>204</v>
      </c>
      <c r="E26" s="5" t="s">
        <v>205</v>
      </c>
      <c r="F26" s="6" t="s">
        <v>206</v>
      </c>
      <c r="G26" s="7" t="s">
        <v>207</v>
      </c>
      <c r="H26" s="8" t="s">
        <v>208</v>
      </c>
      <c r="I26" s="9" t="s">
        <v>209</v>
      </c>
      <c r="J26" s="10"/>
      <c r="K26" s="11" t="str">
        <f>IFERROR(VLOOKUP(J26,'99_Catálogos'!$G$2:$H$6,2,FALSE()),"")</f>
        <v/>
      </c>
      <c r="L26" s="11" t="str">
        <f t="shared" si="0"/>
        <v/>
      </c>
      <c r="M26" s="5"/>
      <c r="N26" t="s">
        <v>15</v>
      </c>
      <c r="O26" t="s">
        <v>17</v>
      </c>
      <c r="P26" t="s">
        <v>19</v>
      </c>
      <c r="Q26" t="s">
        <v>21</v>
      </c>
    </row>
    <row r="27" spans="1:17" ht="96" customHeight="1" x14ac:dyDescent="0.2">
      <c r="A27" s="5" t="s">
        <v>210</v>
      </c>
      <c r="B27" s="5" t="s">
        <v>129</v>
      </c>
      <c r="C27" s="5" t="s">
        <v>203</v>
      </c>
      <c r="D27" s="5" t="s">
        <v>211</v>
      </c>
      <c r="E27" s="5" t="s">
        <v>212</v>
      </c>
      <c r="F27" s="6" t="s">
        <v>213</v>
      </c>
      <c r="G27" s="7" t="s">
        <v>214</v>
      </c>
      <c r="H27" s="8" t="s">
        <v>215</v>
      </c>
      <c r="I27" s="9" t="s">
        <v>216</v>
      </c>
      <c r="J27" s="10"/>
      <c r="K27" s="11" t="str">
        <f>IFERROR(VLOOKUP(J27,'99_Catálogos'!$G$2:$H$6,2,FALSE()),"")</f>
        <v/>
      </c>
      <c r="L27" s="11" t="str">
        <f t="shared" si="0"/>
        <v/>
      </c>
      <c r="M27" s="5"/>
      <c r="N27" t="s">
        <v>19</v>
      </c>
      <c r="O27" t="s">
        <v>21</v>
      </c>
      <c r="P27" t="s">
        <v>15</v>
      </c>
      <c r="Q27" t="s">
        <v>17</v>
      </c>
    </row>
    <row r="28" spans="1:17" ht="96" customHeight="1" x14ac:dyDescent="0.2">
      <c r="A28" s="5" t="s">
        <v>217</v>
      </c>
      <c r="B28" s="5" t="s">
        <v>129</v>
      </c>
      <c r="C28" s="5" t="s">
        <v>203</v>
      </c>
      <c r="D28" s="5" t="s">
        <v>218</v>
      </c>
      <c r="E28" s="5" t="s">
        <v>219</v>
      </c>
      <c r="F28" s="6" t="s">
        <v>220</v>
      </c>
      <c r="G28" s="7" t="s">
        <v>221</v>
      </c>
      <c r="H28" s="8" t="s">
        <v>222</v>
      </c>
      <c r="I28" s="9" t="s">
        <v>223</v>
      </c>
      <c r="J28" s="10"/>
      <c r="K28" s="11" t="str">
        <f>IFERROR(VLOOKUP(J28,'99_Catálogos'!$G$2:$H$6,2,FALSE()),"")</f>
        <v/>
      </c>
      <c r="L28" s="11" t="str">
        <f t="shared" si="0"/>
        <v/>
      </c>
      <c r="M28" s="5"/>
      <c r="N28" t="s">
        <v>15</v>
      </c>
      <c r="O28" t="s">
        <v>17</v>
      </c>
      <c r="P28" t="s">
        <v>19</v>
      </c>
      <c r="Q28" t="s">
        <v>21</v>
      </c>
    </row>
    <row r="29" spans="1:17" ht="96" customHeight="1" x14ac:dyDescent="0.2">
      <c r="A29" s="5" t="s">
        <v>224</v>
      </c>
      <c r="B29" s="5" t="s">
        <v>129</v>
      </c>
      <c r="C29" s="5" t="s">
        <v>225</v>
      </c>
      <c r="D29" s="5" t="s">
        <v>226</v>
      </c>
      <c r="E29" s="5" t="s">
        <v>227</v>
      </c>
      <c r="F29" s="6" t="s">
        <v>228</v>
      </c>
      <c r="G29" s="7" t="s">
        <v>229</v>
      </c>
      <c r="H29" s="8" t="s">
        <v>230</v>
      </c>
      <c r="I29" s="9" t="s">
        <v>231</v>
      </c>
      <c r="J29" s="10"/>
      <c r="K29" s="11" t="str">
        <f>IFERROR(VLOOKUP(J29,'99_Catálogos'!$G$2:$H$6,2,FALSE()),"")</f>
        <v/>
      </c>
      <c r="L29" s="11" t="str">
        <f t="shared" si="0"/>
        <v/>
      </c>
      <c r="M29" s="5"/>
      <c r="N29" t="s">
        <v>19</v>
      </c>
      <c r="O29" t="s">
        <v>21</v>
      </c>
      <c r="P29" t="s">
        <v>15</v>
      </c>
      <c r="Q29" t="s">
        <v>17</v>
      </c>
    </row>
    <row r="30" spans="1:17" ht="96" customHeight="1" x14ac:dyDescent="0.2">
      <c r="A30" s="5" t="s">
        <v>232</v>
      </c>
      <c r="B30" s="5" t="s">
        <v>129</v>
      </c>
      <c r="C30" s="5" t="s">
        <v>225</v>
      </c>
      <c r="D30" s="5" t="s">
        <v>233</v>
      </c>
      <c r="E30" s="5" t="s">
        <v>234</v>
      </c>
      <c r="F30" s="6" t="s">
        <v>235</v>
      </c>
      <c r="G30" s="7" t="s">
        <v>236</v>
      </c>
      <c r="H30" s="8" t="s">
        <v>237</v>
      </c>
      <c r="I30" s="9" t="s">
        <v>238</v>
      </c>
      <c r="J30" s="10"/>
      <c r="K30" s="11" t="str">
        <f>IFERROR(VLOOKUP(J30,'99_Catálogos'!$G$2:$H$6,2,FALSE()),"")</f>
        <v/>
      </c>
      <c r="L30" s="11" t="str">
        <f t="shared" si="0"/>
        <v/>
      </c>
      <c r="M30" s="5"/>
      <c r="N30" t="s">
        <v>15</v>
      </c>
      <c r="O30" t="s">
        <v>17</v>
      </c>
      <c r="P30" t="s">
        <v>19</v>
      </c>
      <c r="Q30" t="s">
        <v>21</v>
      </c>
    </row>
    <row r="31" spans="1:17" ht="96" customHeight="1" x14ac:dyDescent="0.2">
      <c r="A31" s="5" t="s">
        <v>239</v>
      </c>
      <c r="B31" s="5" t="s">
        <v>129</v>
      </c>
      <c r="C31" s="5" t="s">
        <v>225</v>
      </c>
      <c r="D31" s="5" t="s">
        <v>240</v>
      </c>
      <c r="E31" s="5" t="s">
        <v>241</v>
      </c>
      <c r="F31" s="6" t="s">
        <v>242</v>
      </c>
      <c r="G31" s="7" t="s">
        <v>243</v>
      </c>
      <c r="H31" s="8" t="s">
        <v>244</v>
      </c>
      <c r="I31" s="9" t="s">
        <v>245</v>
      </c>
      <c r="J31" s="10"/>
      <c r="K31" s="11" t="str">
        <f>IFERROR(VLOOKUP(J31,'99_Catálogos'!$G$2:$H$6,2,FALSE()),"")</f>
        <v/>
      </c>
      <c r="L31" s="11" t="str">
        <f t="shared" si="0"/>
        <v/>
      </c>
      <c r="M31" s="5"/>
      <c r="N31" t="s">
        <v>19</v>
      </c>
      <c r="O31" t="s">
        <v>21</v>
      </c>
      <c r="P31" t="s">
        <v>15</v>
      </c>
      <c r="Q31" t="s">
        <v>17</v>
      </c>
    </row>
    <row r="32" spans="1:17" ht="96" customHeight="1" x14ac:dyDescent="0.2">
      <c r="A32" s="5" t="s">
        <v>246</v>
      </c>
      <c r="B32" s="5" t="s">
        <v>129</v>
      </c>
      <c r="C32" s="5" t="s">
        <v>247</v>
      </c>
      <c r="D32" s="5" t="s">
        <v>248</v>
      </c>
      <c r="E32" s="5" t="s">
        <v>249</v>
      </c>
      <c r="F32" s="6" t="s">
        <v>250</v>
      </c>
      <c r="G32" s="7" t="s">
        <v>251</v>
      </c>
      <c r="H32" s="8" t="s">
        <v>252</v>
      </c>
      <c r="I32" s="9" t="s">
        <v>253</v>
      </c>
      <c r="J32" s="10"/>
      <c r="K32" s="11" t="str">
        <f>IFERROR(VLOOKUP(J32,'99_Catálogos'!$G$2:$H$6,2,FALSE()),"")</f>
        <v/>
      </c>
      <c r="L32" s="11" t="str">
        <f t="shared" si="0"/>
        <v/>
      </c>
      <c r="M32" s="5"/>
      <c r="N32" t="s">
        <v>15</v>
      </c>
      <c r="O32" t="s">
        <v>17</v>
      </c>
      <c r="P32" t="s">
        <v>19</v>
      </c>
      <c r="Q32" t="s">
        <v>21</v>
      </c>
    </row>
    <row r="33" spans="1:17" ht="96" customHeight="1" x14ac:dyDescent="0.2">
      <c r="A33" s="5" t="s">
        <v>254</v>
      </c>
      <c r="B33" s="5" t="s">
        <v>129</v>
      </c>
      <c r="C33" s="5" t="s">
        <v>247</v>
      </c>
      <c r="D33" s="5" t="s">
        <v>255</v>
      </c>
      <c r="E33" s="5" t="s">
        <v>256</v>
      </c>
      <c r="F33" s="6" t="s">
        <v>257</v>
      </c>
      <c r="G33" s="7" t="s">
        <v>258</v>
      </c>
      <c r="H33" s="8" t="s">
        <v>259</v>
      </c>
      <c r="I33" s="9" t="s">
        <v>260</v>
      </c>
      <c r="J33" s="10"/>
      <c r="K33" s="11" t="str">
        <f>IFERROR(VLOOKUP(J33,'99_Catálogos'!$G$2:$H$6,2,FALSE()),"")</f>
        <v/>
      </c>
      <c r="L33" s="11" t="str">
        <f t="shared" si="0"/>
        <v/>
      </c>
      <c r="M33" s="5"/>
      <c r="N33" t="s">
        <v>19</v>
      </c>
      <c r="O33" t="s">
        <v>21</v>
      </c>
      <c r="P33" t="s">
        <v>15</v>
      </c>
      <c r="Q33" t="s">
        <v>17</v>
      </c>
    </row>
    <row r="34" spans="1:17" ht="96" customHeight="1" x14ac:dyDescent="0.2">
      <c r="A34" s="5" t="s">
        <v>261</v>
      </c>
      <c r="B34" s="5" t="s">
        <v>129</v>
      </c>
      <c r="C34" s="5" t="s">
        <v>247</v>
      </c>
      <c r="D34" s="5" t="s">
        <v>262</v>
      </c>
      <c r="E34" s="5" t="s">
        <v>263</v>
      </c>
      <c r="F34" s="6" t="s">
        <v>264</v>
      </c>
      <c r="G34" s="7" t="s">
        <v>265</v>
      </c>
      <c r="H34" s="8" t="s">
        <v>266</v>
      </c>
      <c r="I34" s="9" t="s">
        <v>267</v>
      </c>
      <c r="J34" s="10"/>
      <c r="K34" s="11" t="str">
        <f>IFERROR(VLOOKUP(J34,'99_Catálogos'!$G$2:$H$6,2,FALSE()),"")</f>
        <v/>
      </c>
      <c r="L34" s="11" t="str">
        <f t="shared" si="0"/>
        <v/>
      </c>
      <c r="M34" s="5"/>
      <c r="N34" t="s">
        <v>15</v>
      </c>
      <c r="O34" t="s">
        <v>17</v>
      </c>
      <c r="P34" t="s">
        <v>19</v>
      </c>
      <c r="Q34" t="s">
        <v>21</v>
      </c>
    </row>
    <row r="35" spans="1:17" ht="96" customHeight="1" x14ac:dyDescent="0.2">
      <c r="A35" s="5" t="s">
        <v>268</v>
      </c>
      <c r="B35" s="5" t="s">
        <v>129</v>
      </c>
      <c r="C35" s="5" t="s">
        <v>269</v>
      </c>
      <c r="D35" s="5" t="s">
        <v>270</v>
      </c>
      <c r="E35" s="5" t="s">
        <v>271</v>
      </c>
      <c r="F35" s="6" t="s">
        <v>272</v>
      </c>
      <c r="G35" s="7" t="s">
        <v>273</v>
      </c>
      <c r="H35" s="8" t="s">
        <v>274</v>
      </c>
      <c r="I35" s="9" t="s">
        <v>275</v>
      </c>
      <c r="J35" s="10"/>
      <c r="K35" s="11" t="str">
        <f>IFERROR(VLOOKUP(J35,'99_Catálogos'!$G$2:$H$6,2,FALSE()),"")</f>
        <v/>
      </c>
      <c r="L35" s="11" t="str">
        <f t="shared" si="0"/>
        <v/>
      </c>
      <c r="M35" s="5"/>
      <c r="N35" t="s">
        <v>19</v>
      </c>
      <c r="O35" t="s">
        <v>21</v>
      </c>
      <c r="P35" t="s">
        <v>15</v>
      </c>
      <c r="Q35" t="s">
        <v>17</v>
      </c>
    </row>
    <row r="36" spans="1:17" ht="96" customHeight="1" x14ac:dyDescent="0.2">
      <c r="A36" s="5" t="s">
        <v>276</v>
      </c>
      <c r="B36" s="5" t="s">
        <v>129</v>
      </c>
      <c r="C36" s="5" t="s">
        <v>269</v>
      </c>
      <c r="D36" s="5" t="s">
        <v>277</v>
      </c>
      <c r="E36" s="5" t="s">
        <v>278</v>
      </c>
      <c r="F36" s="6" t="s">
        <v>279</v>
      </c>
      <c r="G36" s="7" t="s">
        <v>280</v>
      </c>
      <c r="H36" s="8" t="s">
        <v>281</v>
      </c>
      <c r="I36" s="9" t="s">
        <v>282</v>
      </c>
      <c r="J36" s="10"/>
      <c r="K36" s="11" t="str">
        <f>IFERROR(VLOOKUP(J36,'99_Catálogos'!$G$2:$H$6,2,FALSE()),"")</f>
        <v/>
      </c>
      <c r="L36" s="11" t="str">
        <f t="shared" ref="L36:L65" si="1">IF(K36="","",IF(K36=0,"No valorado",INDEX($N36:$Q36,K36)))</f>
        <v/>
      </c>
      <c r="M36" s="5"/>
      <c r="N36" t="s">
        <v>15</v>
      </c>
      <c r="O36" t="s">
        <v>17</v>
      </c>
      <c r="P36" t="s">
        <v>19</v>
      </c>
      <c r="Q36" t="s">
        <v>21</v>
      </c>
    </row>
    <row r="37" spans="1:17" ht="96" customHeight="1" x14ac:dyDescent="0.2">
      <c r="A37" s="5" t="s">
        <v>283</v>
      </c>
      <c r="B37" s="5" t="s">
        <v>129</v>
      </c>
      <c r="C37" s="5" t="s">
        <v>269</v>
      </c>
      <c r="D37" s="5" t="s">
        <v>284</v>
      </c>
      <c r="E37" s="5" t="s">
        <v>285</v>
      </c>
      <c r="F37" s="6" t="s">
        <v>286</v>
      </c>
      <c r="G37" s="7" t="s">
        <v>287</v>
      </c>
      <c r="H37" s="8" t="s">
        <v>288</v>
      </c>
      <c r="I37" s="9" t="s">
        <v>289</v>
      </c>
      <c r="J37" s="10"/>
      <c r="K37" s="11" t="str">
        <f>IFERROR(VLOOKUP(J37,'99_Catálogos'!$G$2:$H$6,2,FALSE()),"")</f>
        <v/>
      </c>
      <c r="L37" s="11" t="str">
        <f t="shared" si="1"/>
        <v/>
      </c>
      <c r="M37" s="5"/>
      <c r="N37" t="s">
        <v>19</v>
      </c>
      <c r="O37" t="s">
        <v>21</v>
      </c>
      <c r="P37" t="s">
        <v>15</v>
      </c>
      <c r="Q37" t="s">
        <v>17</v>
      </c>
    </row>
    <row r="38" spans="1:17" ht="96" customHeight="1" x14ac:dyDescent="0.2">
      <c r="A38" s="5" t="s">
        <v>290</v>
      </c>
      <c r="B38" s="5" t="s">
        <v>291</v>
      </c>
      <c r="C38" s="5" t="s">
        <v>292</v>
      </c>
      <c r="D38" s="5" t="s">
        <v>293</v>
      </c>
      <c r="E38" s="5" t="s">
        <v>294</v>
      </c>
      <c r="F38" s="6" t="s">
        <v>295</v>
      </c>
      <c r="G38" s="7" t="s">
        <v>296</v>
      </c>
      <c r="H38" s="8" t="s">
        <v>297</v>
      </c>
      <c r="I38" s="9" t="s">
        <v>298</v>
      </c>
      <c r="J38" s="10"/>
      <c r="K38" s="11" t="str">
        <f>IFERROR(VLOOKUP(J38,'99_Catálogos'!$G$2:$H$6,2,FALSE()),"")</f>
        <v/>
      </c>
      <c r="L38" s="11" t="str">
        <f t="shared" si="1"/>
        <v/>
      </c>
      <c r="M38" s="5"/>
      <c r="N38" t="s">
        <v>15</v>
      </c>
      <c r="O38" t="s">
        <v>17</v>
      </c>
      <c r="P38" t="s">
        <v>19</v>
      </c>
      <c r="Q38" t="s">
        <v>21</v>
      </c>
    </row>
    <row r="39" spans="1:17" ht="96" customHeight="1" x14ac:dyDescent="0.2">
      <c r="A39" s="5" t="s">
        <v>299</v>
      </c>
      <c r="B39" s="5" t="s">
        <v>291</v>
      </c>
      <c r="C39" s="5" t="s">
        <v>292</v>
      </c>
      <c r="D39" s="5" t="s">
        <v>300</v>
      </c>
      <c r="E39" s="5" t="s">
        <v>301</v>
      </c>
      <c r="F39" s="6" t="s">
        <v>302</v>
      </c>
      <c r="G39" s="7" t="s">
        <v>303</v>
      </c>
      <c r="H39" s="8" t="s">
        <v>304</v>
      </c>
      <c r="I39" s="9" t="s">
        <v>305</v>
      </c>
      <c r="J39" s="10"/>
      <c r="K39" s="11" t="str">
        <f>IFERROR(VLOOKUP(J39,'99_Catálogos'!$G$2:$H$6,2,FALSE()),"")</f>
        <v/>
      </c>
      <c r="L39" s="11" t="str">
        <f t="shared" si="1"/>
        <v/>
      </c>
      <c r="M39" s="5"/>
      <c r="N39" t="s">
        <v>19</v>
      </c>
      <c r="O39" t="s">
        <v>21</v>
      </c>
      <c r="P39" t="s">
        <v>15</v>
      </c>
      <c r="Q39" t="s">
        <v>17</v>
      </c>
    </row>
    <row r="40" spans="1:17" ht="96" customHeight="1" x14ac:dyDescent="0.2">
      <c r="A40" s="5" t="s">
        <v>306</v>
      </c>
      <c r="B40" s="5" t="s">
        <v>291</v>
      </c>
      <c r="C40" s="5" t="s">
        <v>292</v>
      </c>
      <c r="D40" s="5" t="s">
        <v>307</v>
      </c>
      <c r="E40" s="5" t="s">
        <v>308</v>
      </c>
      <c r="F40" s="6" t="s">
        <v>309</v>
      </c>
      <c r="G40" s="7" t="s">
        <v>310</v>
      </c>
      <c r="H40" s="8" t="s">
        <v>311</v>
      </c>
      <c r="I40" s="9" t="s">
        <v>312</v>
      </c>
      <c r="J40" s="10"/>
      <c r="K40" s="11" t="str">
        <f>IFERROR(VLOOKUP(J40,'99_Catálogos'!$G$2:$H$6,2,FALSE()),"")</f>
        <v/>
      </c>
      <c r="L40" s="11" t="str">
        <f t="shared" si="1"/>
        <v/>
      </c>
      <c r="M40" s="5"/>
      <c r="N40" t="s">
        <v>15</v>
      </c>
      <c r="O40" t="s">
        <v>17</v>
      </c>
      <c r="P40" t="s">
        <v>19</v>
      </c>
      <c r="Q40" t="s">
        <v>21</v>
      </c>
    </row>
    <row r="41" spans="1:17" ht="96" customHeight="1" x14ac:dyDescent="0.2">
      <c r="A41" s="5" t="s">
        <v>313</v>
      </c>
      <c r="B41" s="5" t="s">
        <v>291</v>
      </c>
      <c r="C41" s="5" t="s">
        <v>314</v>
      </c>
      <c r="D41" s="5" t="s">
        <v>315</v>
      </c>
      <c r="E41" s="5" t="s">
        <v>316</v>
      </c>
      <c r="F41" s="6" t="s">
        <v>317</v>
      </c>
      <c r="G41" s="7" t="s">
        <v>318</v>
      </c>
      <c r="H41" s="8" t="s">
        <v>319</v>
      </c>
      <c r="I41" s="9" t="s">
        <v>320</v>
      </c>
      <c r="J41" s="10"/>
      <c r="K41" s="11" t="str">
        <f>IFERROR(VLOOKUP(J41,'99_Catálogos'!$G$2:$H$6,2,FALSE()),"")</f>
        <v/>
      </c>
      <c r="L41" s="11" t="str">
        <f t="shared" si="1"/>
        <v/>
      </c>
      <c r="M41" s="5"/>
      <c r="N41" t="s">
        <v>19</v>
      </c>
      <c r="O41" t="s">
        <v>21</v>
      </c>
      <c r="P41" t="s">
        <v>15</v>
      </c>
      <c r="Q41" t="s">
        <v>17</v>
      </c>
    </row>
    <row r="42" spans="1:17" ht="96" customHeight="1" x14ac:dyDescent="0.2">
      <c r="A42" s="5" t="s">
        <v>321</v>
      </c>
      <c r="B42" s="5" t="s">
        <v>291</v>
      </c>
      <c r="C42" s="5" t="s">
        <v>314</v>
      </c>
      <c r="D42" s="5" t="s">
        <v>322</v>
      </c>
      <c r="E42" s="5" t="s">
        <v>323</v>
      </c>
      <c r="F42" s="6" t="s">
        <v>324</v>
      </c>
      <c r="G42" s="7" t="s">
        <v>325</v>
      </c>
      <c r="H42" s="8" t="s">
        <v>326</v>
      </c>
      <c r="I42" s="9" t="s">
        <v>327</v>
      </c>
      <c r="J42" s="10"/>
      <c r="K42" s="11" t="str">
        <f>IFERROR(VLOOKUP(J42,'99_Catálogos'!$G$2:$H$6,2,FALSE()),"")</f>
        <v/>
      </c>
      <c r="L42" s="11" t="str">
        <f t="shared" si="1"/>
        <v/>
      </c>
      <c r="M42" s="5"/>
      <c r="N42" t="s">
        <v>15</v>
      </c>
      <c r="O42" t="s">
        <v>17</v>
      </c>
      <c r="P42" t="s">
        <v>19</v>
      </c>
      <c r="Q42" t="s">
        <v>21</v>
      </c>
    </row>
    <row r="43" spans="1:17" ht="96" customHeight="1" x14ac:dyDescent="0.2">
      <c r="A43" s="5" t="s">
        <v>328</v>
      </c>
      <c r="B43" s="5" t="s">
        <v>291</v>
      </c>
      <c r="C43" s="5" t="s">
        <v>314</v>
      </c>
      <c r="D43" s="5" t="s">
        <v>329</v>
      </c>
      <c r="E43" s="5" t="s">
        <v>330</v>
      </c>
      <c r="F43" s="6" t="s">
        <v>331</v>
      </c>
      <c r="G43" s="7" t="s">
        <v>332</v>
      </c>
      <c r="H43" s="8" t="s">
        <v>333</v>
      </c>
      <c r="I43" s="9" t="s">
        <v>334</v>
      </c>
      <c r="J43" s="10"/>
      <c r="K43" s="11" t="str">
        <f>IFERROR(VLOOKUP(J43,'99_Catálogos'!$G$2:$H$6,2,FALSE()),"")</f>
        <v/>
      </c>
      <c r="L43" s="11" t="str">
        <f t="shared" si="1"/>
        <v/>
      </c>
      <c r="M43" s="5"/>
      <c r="N43" t="s">
        <v>19</v>
      </c>
      <c r="O43" t="s">
        <v>21</v>
      </c>
      <c r="P43" t="s">
        <v>15</v>
      </c>
      <c r="Q43" t="s">
        <v>17</v>
      </c>
    </row>
    <row r="44" spans="1:17" ht="96" customHeight="1" x14ac:dyDescent="0.2">
      <c r="A44" s="5" t="s">
        <v>335</v>
      </c>
      <c r="B44" s="5" t="s">
        <v>291</v>
      </c>
      <c r="C44" s="5" t="s">
        <v>336</v>
      </c>
      <c r="D44" s="5" t="s">
        <v>337</v>
      </c>
      <c r="E44" s="5" t="s">
        <v>338</v>
      </c>
      <c r="F44" s="6" t="s">
        <v>339</v>
      </c>
      <c r="G44" s="7" t="s">
        <v>340</v>
      </c>
      <c r="H44" s="8" t="s">
        <v>341</v>
      </c>
      <c r="I44" s="9" t="s">
        <v>342</v>
      </c>
      <c r="J44" s="10"/>
      <c r="K44" s="11" t="str">
        <f>IFERROR(VLOOKUP(J44,'99_Catálogos'!$G$2:$H$6,2,FALSE()),"")</f>
        <v/>
      </c>
      <c r="L44" s="11" t="str">
        <f t="shared" si="1"/>
        <v/>
      </c>
      <c r="M44" s="5"/>
      <c r="N44" t="s">
        <v>15</v>
      </c>
      <c r="O44" t="s">
        <v>17</v>
      </c>
      <c r="P44" t="s">
        <v>19</v>
      </c>
      <c r="Q44" t="s">
        <v>21</v>
      </c>
    </row>
    <row r="45" spans="1:17" ht="96" customHeight="1" x14ac:dyDescent="0.2">
      <c r="A45" s="5" t="s">
        <v>343</v>
      </c>
      <c r="B45" s="5" t="s">
        <v>291</v>
      </c>
      <c r="C45" s="5" t="s">
        <v>336</v>
      </c>
      <c r="D45" s="5" t="s">
        <v>344</v>
      </c>
      <c r="E45" s="5" t="s">
        <v>345</v>
      </c>
      <c r="F45" s="6" t="s">
        <v>346</v>
      </c>
      <c r="G45" s="7" t="s">
        <v>347</v>
      </c>
      <c r="H45" s="8" t="s">
        <v>348</v>
      </c>
      <c r="I45" s="9" t="s">
        <v>349</v>
      </c>
      <c r="J45" s="10"/>
      <c r="K45" s="11" t="str">
        <f>IFERROR(VLOOKUP(J45,'99_Catálogos'!$G$2:$H$6,2,FALSE()),"")</f>
        <v/>
      </c>
      <c r="L45" s="11" t="str">
        <f t="shared" si="1"/>
        <v/>
      </c>
      <c r="M45" s="5"/>
      <c r="N45" t="s">
        <v>19</v>
      </c>
      <c r="O45" t="s">
        <v>21</v>
      </c>
      <c r="P45" t="s">
        <v>15</v>
      </c>
      <c r="Q45" t="s">
        <v>17</v>
      </c>
    </row>
    <row r="46" spans="1:17" ht="96" customHeight="1" x14ac:dyDescent="0.2">
      <c r="A46" s="5" t="s">
        <v>350</v>
      </c>
      <c r="B46" s="5" t="s">
        <v>291</v>
      </c>
      <c r="C46" s="5" t="s">
        <v>336</v>
      </c>
      <c r="D46" s="5" t="s">
        <v>351</v>
      </c>
      <c r="E46" s="5" t="s">
        <v>352</v>
      </c>
      <c r="F46" s="6" t="s">
        <v>353</v>
      </c>
      <c r="G46" s="7" t="s">
        <v>354</v>
      </c>
      <c r="H46" s="8" t="s">
        <v>355</v>
      </c>
      <c r="I46" s="9"/>
      <c r="J46" s="10"/>
      <c r="K46" s="11" t="str">
        <f>IFERROR(VLOOKUP(J46,'99_Catálogos'!$G$2:$H$6,2,FALSE()),"")</f>
        <v/>
      </c>
      <c r="L46" s="11" t="str">
        <f t="shared" si="1"/>
        <v/>
      </c>
      <c r="M46" s="5"/>
      <c r="N46" t="s">
        <v>15</v>
      </c>
      <c r="O46" t="s">
        <v>17</v>
      </c>
      <c r="P46" t="s">
        <v>19</v>
      </c>
      <c r="Q46" t="s">
        <v>21</v>
      </c>
    </row>
    <row r="47" spans="1:17" ht="96" customHeight="1" x14ac:dyDescent="0.2">
      <c r="A47" s="5" t="s">
        <v>356</v>
      </c>
      <c r="B47" s="5" t="s">
        <v>291</v>
      </c>
      <c r="C47" s="5" t="s">
        <v>357</v>
      </c>
      <c r="D47" s="5" t="s">
        <v>358</v>
      </c>
      <c r="E47" s="5" t="s">
        <v>359</v>
      </c>
      <c r="F47" s="6" t="s">
        <v>360</v>
      </c>
      <c r="G47" s="7" t="s">
        <v>361</v>
      </c>
      <c r="H47" s="8" t="s">
        <v>362</v>
      </c>
      <c r="I47" s="9" t="s">
        <v>363</v>
      </c>
      <c r="J47" s="10"/>
      <c r="K47" s="11" t="str">
        <f>IFERROR(VLOOKUP(J47,'99_Catálogos'!$G$2:$H$6,2,FALSE()),"")</f>
        <v/>
      </c>
      <c r="L47" s="11" t="str">
        <f t="shared" si="1"/>
        <v/>
      </c>
      <c r="M47" s="5"/>
      <c r="N47" t="s">
        <v>19</v>
      </c>
      <c r="O47" t="s">
        <v>21</v>
      </c>
      <c r="P47" t="s">
        <v>15</v>
      </c>
      <c r="Q47" t="s">
        <v>17</v>
      </c>
    </row>
    <row r="48" spans="1:17" ht="96" customHeight="1" x14ac:dyDescent="0.2">
      <c r="A48" s="5" t="s">
        <v>364</v>
      </c>
      <c r="B48" s="5" t="s">
        <v>291</v>
      </c>
      <c r="C48" s="5" t="s">
        <v>357</v>
      </c>
      <c r="D48" s="5" t="s">
        <v>365</v>
      </c>
      <c r="E48" s="5" t="s">
        <v>366</v>
      </c>
      <c r="F48" s="6" t="s">
        <v>367</v>
      </c>
      <c r="G48" s="7" t="s">
        <v>368</v>
      </c>
      <c r="H48" s="8" t="s">
        <v>369</v>
      </c>
      <c r="I48" s="9" t="s">
        <v>370</v>
      </c>
      <c r="J48" s="10"/>
      <c r="K48" s="11" t="str">
        <f>IFERROR(VLOOKUP(J48,'99_Catálogos'!$G$2:$H$6,2,FALSE()),"")</f>
        <v/>
      </c>
      <c r="L48" s="11" t="str">
        <f t="shared" si="1"/>
        <v/>
      </c>
      <c r="M48" s="5"/>
      <c r="N48" t="s">
        <v>15</v>
      </c>
      <c r="O48" t="s">
        <v>17</v>
      </c>
      <c r="P48" t="s">
        <v>19</v>
      </c>
      <c r="Q48" t="s">
        <v>21</v>
      </c>
    </row>
    <row r="49" spans="1:17" ht="96" customHeight="1" x14ac:dyDescent="0.2">
      <c r="A49" s="5" t="s">
        <v>371</v>
      </c>
      <c r="B49" s="5" t="s">
        <v>291</v>
      </c>
      <c r="C49" s="5" t="s">
        <v>357</v>
      </c>
      <c r="D49" s="5" t="s">
        <v>372</v>
      </c>
      <c r="E49" s="5" t="s">
        <v>373</v>
      </c>
      <c r="F49" s="6" t="s">
        <v>374</v>
      </c>
      <c r="G49" s="7" t="s">
        <v>375</v>
      </c>
      <c r="H49" s="8" t="s">
        <v>376</v>
      </c>
      <c r="I49" s="9" t="s">
        <v>377</v>
      </c>
      <c r="J49" s="10"/>
      <c r="K49" s="11" t="str">
        <f>IFERROR(VLOOKUP(J49,'99_Catálogos'!$G$2:$H$6,2,FALSE()),"")</f>
        <v/>
      </c>
      <c r="L49" s="11" t="str">
        <f t="shared" si="1"/>
        <v/>
      </c>
      <c r="M49" s="5"/>
      <c r="N49" t="s">
        <v>19</v>
      </c>
      <c r="O49" t="s">
        <v>21</v>
      </c>
      <c r="P49" t="s">
        <v>15</v>
      </c>
      <c r="Q49" t="s">
        <v>17</v>
      </c>
    </row>
    <row r="50" spans="1:17" ht="96" customHeight="1" x14ac:dyDescent="0.2">
      <c r="A50" s="5" t="s">
        <v>378</v>
      </c>
      <c r="B50" s="5" t="s">
        <v>291</v>
      </c>
      <c r="C50" s="5" t="s">
        <v>379</v>
      </c>
      <c r="D50" s="5" t="s">
        <v>380</v>
      </c>
      <c r="E50" s="5" t="s">
        <v>381</v>
      </c>
      <c r="F50" s="6" t="s">
        <v>382</v>
      </c>
      <c r="G50" s="7" t="s">
        <v>383</v>
      </c>
      <c r="H50" s="8" t="s">
        <v>384</v>
      </c>
      <c r="I50" s="9" t="s">
        <v>385</v>
      </c>
      <c r="J50" s="10"/>
      <c r="K50" s="11" t="str">
        <f>IFERROR(VLOOKUP(J50,'99_Catálogos'!$G$2:$H$6,2,FALSE()),"")</f>
        <v/>
      </c>
      <c r="L50" s="11" t="str">
        <f t="shared" si="1"/>
        <v/>
      </c>
      <c r="M50" s="5"/>
      <c r="N50" t="s">
        <v>15</v>
      </c>
      <c r="O50" t="s">
        <v>17</v>
      </c>
      <c r="P50" t="s">
        <v>19</v>
      </c>
      <c r="Q50" t="s">
        <v>21</v>
      </c>
    </row>
    <row r="51" spans="1:17" ht="96" customHeight="1" x14ac:dyDescent="0.2">
      <c r="A51" s="5" t="s">
        <v>386</v>
      </c>
      <c r="B51" s="5" t="s">
        <v>291</v>
      </c>
      <c r="C51" s="5" t="s">
        <v>379</v>
      </c>
      <c r="D51" s="5" t="s">
        <v>387</v>
      </c>
      <c r="E51" s="5" t="s">
        <v>388</v>
      </c>
      <c r="F51" s="6" t="s">
        <v>389</v>
      </c>
      <c r="G51" s="7" t="s">
        <v>390</v>
      </c>
      <c r="H51" s="8" t="s">
        <v>391</v>
      </c>
      <c r="I51" s="9" t="s">
        <v>392</v>
      </c>
      <c r="J51" s="10"/>
      <c r="K51" s="11" t="str">
        <f>IFERROR(VLOOKUP(J51,'99_Catálogos'!$G$2:$H$6,2,FALSE()),"")</f>
        <v/>
      </c>
      <c r="L51" s="11" t="str">
        <f t="shared" si="1"/>
        <v/>
      </c>
      <c r="M51" s="5"/>
      <c r="N51" t="s">
        <v>19</v>
      </c>
      <c r="O51" t="s">
        <v>21</v>
      </c>
      <c r="P51" t="s">
        <v>15</v>
      </c>
      <c r="Q51" t="s">
        <v>17</v>
      </c>
    </row>
    <row r="52" spans="1:17" ht="96" customHeight="1" x14ac:dyDescent="0.2">
      <c r="A52" s="5" t="s">
        <v>393</v>
      </c>
      <c r="B52" s="5" t="s">
        <v>291</v>
      </c>
      <c r="C52" s="5" t="s">
        <v>379</v>
      </c>
      <c r="D52" s="5" t="s">
        <v>394</v>
      </c>
      <c r="E52" s="5" t="s">
        <v>395</v>
      </c>
      <c r="F52" s="6" t="s">
        <v>396</v>
      </c>
      <c r="G52" s="7" t="s">
        <v>397</v>
      </c>
      <c r="H52" s="8" t="s">
        <v>398</v>
      </c>
      <c r="I52" s="9" t="s">
        <v>399</v>
      </c>
      <c r="J52" s="10"/>
      <c r="K52" s="11" t="str">
        <f>IFERROR(VLOOKUP(J52,'99_Catálogos'!$G$2:$H$6,2,FALSE()),"")</f>
        <v/>
      </c>
      <c r="L52" s="11" t="str">
        <f t="shared" si="1"/>
        <v/>
      </c>
      <c r="M52" s="5"/>
      <c r="N52" t="s">
        <v>15</v>
      </c>
      <c r="O52" t="s">
        <v>17</v>
      </c>
      <c r="P52" t="s">
        <v>19</v>
      </c>
      <c r="Q52" t="s">
        <v>21</v>
      </c>
    </row>
    <row r="53" spans="1:17" ht="96" customHeight="1" x14ac:dyDescent="0.2">
      <c r="A53" s="5" t="s">
        <v>400</v>
      </c>
      <c r="B53" s="5" t="s">
        <v>401</v>
      </c>
      <c r="C53" s="5" t="s">
        <v>402</v>
      </c>
      <c r="D53" s="5" t="s">
        <v>403</v>
      </c>
      <c r="E53" s="5" t="s">
        <v>404</v>
      </c>
      <c r="F53" s="6" t="s">
        <v>405</v>
      </c>
      <c r="G53" s="7" t="s">
        <v>406</v>
      </c>
      <c r="H53" s="8" t="s">
        <v>407</v>
      </c>
      <c r="I53" s="9" t="s">
        <v>408</v>
      </c>
      <c r="J53" s="10"/>
      <c r="K53" s="11" t="str">
        <f>IFERROR(VLOOKUP(J53,'99_Catálogos'!$G$2:$H$6,2,FALSE()),"")</f>
        <v/>
      </c>
      <c r="L53" s="11" t="str">
        <f t="shared" si="1"/>
        <v/>
      </c>
      <c r="M53" s="5"/>
      <c r="N53" t="s">
        <v>19</v>
      </c>
      <c r="O53" t="s">
        <v>21</v>
      </c>
      <c r="P53" t="s">
        <v>15</v>
      </c>
      <c r="Q53" t="s">
        <v>17</v>
      </c>
    </row>
    <row r="54" spans="1:17" ht="96" customHeight="1" x14ac:dyDescent="0.2">
      <c r="A54" s="5" t="s">
        <v>409</v>
      </c>
      <c r="B54" s="5" t="s">
        <v>401</v>
      </c>
      <c r="C54" s="5" t="s">
        <v>402</v>
      </c>
      <c r="D54" s="5" t="s">
        <v>410</v>
      </c>
      <c r="E54" s="5" t="s">
        <v>411</v>
      </c>
      <c r="F54" s="6" t="s">
        <v>412</v>
      </c>
      <c r="G54" s="7" t="s">
        <v>413</v>
      </c>
      <c r="H54" s="8" t="s">
        <v>414</v>
      </c>
      <c r="I54" s="9" t="s">
        <v>415</v>
      </c>
      <c r="J54" s="10"/>
      <c r="K54" s="11" t="str">
        <f>IFERROR(VLOOKUP(J54,'99_Catálogos'!$G$2:$H$6,2,FALSE()),"")</f>
        <v/>
      </c>
      <c r="L54" s="11" t="str">
        <f t="shared" si="1"/>
        <v/>
      </c>
      <c r="M54" s="5"/>
      <c r="N54" t="s">
        <v>15</v>
      </c>
      <c r="O54" t="s">
        <v>17</v>
      </c>
      <c r="P54" t="s">
        <v>19</v>
      </c>
      <c r="Q54" t="s">
        <v>21</v>
      </c>
    </row>
    <row r="55" spans="1:17" ht="96" customHeight="1" x14ac:dyDescent="0.2">
      <c r="A55" s="5" t="s">
        <v>416</v>
      </c>
      <c r="B55" s="5" t="s">
        <v>401</v>
      </c>
      <c r="C55" s="5" t="s">
        <v>417</v>
      </c>
      <c r="D55" s="5" t="s">
        <v>418</v>
      </c>
      <c r="E55" s="5" t="s">
        <v>419</v>
      </c>
      <c r="F55" s="6" t="s">
        <v>420</v>
      </c>
      <c r="G55" s="7" t="s">
        <v>421</v>
      </c>
      <c r="H55" s="8" t="s">
        <v>422</v>
      </c>
      <c r="I55" s="9" t="s">
        <v>423</v>
      </c>
      <c r="J55" s="10"/>
      <c r="K55" s="11" t="str">
        <f>IFERROR(VLOOKUP(J55,'99_Catálogos'!$G$2:$H$6,2,FALSE()),"")</f>
        <v/>
      </c>
      <c r="L55" s="11" t="str">
        <f t="shared" si="1"/>
        <v/>
      </c>
      <c r="M55" s="5"/>
      <c r="N55" t="s">
        <v>19</v>
      </c>
      <c r="O55" t="s">
        <v>21</v>
      </c>
      <c r="P55" t="s">
        <v>15</v>
      </c>
      <c r="Q55" t="s">
        <v>17</v>
      </c>
    </row>
    <row r="56" spans="1:17" ht="96" customHeight="1" x14ac:dyDescent="0.2">
      <c r="A56" s="5" t="s">
        <v>424</v>
      </c>
      <c r="B56" s="5" t="s">
        <v>401</v>
      </c>
      <c r="C56" s="5" t="s">
        <v>417</v>
      </c>
      <c r="D56" s="5" t="s">
        <v>425</v>
      </c>
      <c r="E56" s="5" t="s">
        <v>426</v>
      </c>
      <c r="F56" s="6"/>
      <c r="G56" s="7" t="s">
        <v>427</v>
      </c>
      <c r="H56" s="8" t="s">
        <v>428</v>
      </c>
      <c r="I56" s="9" t="s">
        <v>429</v>
      </c>
      <c r="J56" s="10"/>
      <c r="K56" s="11" t="str">
        <f>IFERROR(VLOOKUP(J56,'99_Catálogos'!$G$2:$H$6,2,FALSE()),"")</f>
        <v/>
      </c>
      <c r="L56" s="11" t="str">
        <f t="shared" si="1"/>
        <v/>
      </c>
      <c r="M56" s="5"/>
      <c r="N56" t="s">
        <v>15</v>
      </c>
      <c r="O56" t="s">
        <v>17</v>
      </c>
      <c r="P56" t="s">
        <v>19</v>
      </c>
      <c r="Q56" t="s">
        <v>21</v>
      </c>
    </row>
    <row r="57" spans="1:17" ht="96" customHeight="1" x14ac:dyDescent="0.2">
      <c r="A57" s="5" t="s">
        <v>430</v>
      </c>
      <c r="B57" s="5" t="s">
        <v>401</v>
      </c>
      <c r="C57" s="5" t="s">
        <v>431</v>
      </c>
      <c r="D57" s="5" t="s">
        <v>432</v>
      </c>
      <c r="E57" s="5" t="s">
        <v>433</v>
      </c>
      <c r="F57" s="6" t="s">
        <v>434</v>
      </c>
      <c r="G57" s="7" t="s">
        <v>435</v>
      </c>
      <c r="H57" s="8" t="s">
        <v>436</v>
      </c>
      <c r="I57" s="9" t="s">
        <v>437</v>
      </c>
      <c r="J57" s="10"/>
      <c r="K57" s="11" t="str">
        <f>IFERROR(VLOOKUP(J57,'99_Catálogos'!$G$2:$H$6,2,FALSE()),"")</f>
        <v/>
      </c>
      <c r="L57" s="11" t="str">
        <f t="shared" si="1"/>
        <v/>
      </c>
      <c r="M57" s="5"/>
      <c r="N57" t="s">
        <v>19</v>
      </c>
      <c r="O57" t="s">
        <v>21</v>
      </c>
      <c r="P57" t="s">
        <v>15</v>
      </c>
      <c r="Q57" t="s">
        <v>17</v>
      </c>
    </row>
    <row r="58" spans="1:17" ht="96" customHeight="1" x14ac:dyDescent="0.2">
      <c r="A58" s="5" t="s">
        <v>438</v>
      </c>
      <c r="B58" s="5" t="s">
        <v>401</v>
      </c>
      <c r="C58" s="5" t="s">
        <v>431</v>
      </c>
      <c r="D58" s="5" t="s">
        <v>439</v>
      </c>
      <c r="E58" s="5" t="s">
        <v>440</v>
      </c>
      <c r="F58" s="6" t="s">
        <v>441</v>
      </c>
      <c r="G58" s="7" t="s">
        <v>442</v>
      </c>
      <c r="H58" s="8" t="s">
        <v>443</v>
      </c>
      <c r="I58" s="9" t="s">
        <v>444</v>
      </c>
      <c r="J58" s="10"/>
      <c r="K58" s="11" t="str">
        <f>IFERROR(VLOOKUP(J58,'99_Catálogos'!$G$2:$H$6,2,FALSE()),"")</f>
        <v/>
      </c>
      <c r="L58" s="11" t="str">
        <f t="shared" si="1"/>
        <v/>
      </c>
      <c r="M58" s="5"/>
      <c r="N58" t="s">
        <v>15</v>
      </c>
      <c r="O58" t="s">
        <v>17</v>
      </c>
      <c r="P58" t="s">
        <v>19</v>
      </c>
      <c r="Q58" t="s">
        <v>21</v>
      </c>
    </row>
    <row r="59" spans="1:17" ht="96" customHeight="1" x14ac:dyDescent="0.2">
      <c r="A59" s="5" t="s">
        <v>445</v>
      </c>
      <c r="B59" s="5" t="s">
        <v>446</v>
      </c>
      <c r="C59" s="5" t="s">
        <v>447</v>
      </c>
      <c r="D59" s="5" t="s">
        <v>448</v>
      </c>
      <c r="E59" s="5" t="s">
        <v>449</v>
      </c>
      <c r="F59" s="6" t="s">
        <v>450</v>
      </c>
      <c r="G59" s="7" t="s">
        <v>451</v>
      </c>
      <c r="H59" s="8" t="s">
        <v>452</v>
      </c>
      <c r="I59" s="9" t="s">
        <v>453</v>
      </c>
      <c r="J59" s="10"/>
      <c r="K59" s="11" t="str">
        <f>IFERROR(VLOOKUP(J59,'99_Catálogos'!$G$2:$H$6,2,FALSE()),"")</f>
        <v/>
      </c>
      <c r="L59" s="11" t="str">
        <f t="shared" si="1"/>
        <v/>
      </c>
      <c r="M59" s="5"/>
      <c r="N59" t="s">
        <v>19</v>
      </c>
      <c r="O59" t="s">
        <v>21</v>
      </c>
      <c r="P59" t="s">
        <v>15</v>
      </c>
      <c r="Q59" t="s">
        <v>17</v>
      </c>
    </row>
    <row r="60" spans="1:17" ht="96" customHeight="1" x14ac:dyDescent="0.2">
      <c r="A60" s="5" t="s">
        <v>454</v>
      </c>
      <c r="B60" s="5" t="s">
        <v>446</v>
      </c>
      <c r="C60" s="5" t="s">
        <v>455</v>
      </c>
      <c r="D60" s="5" t="s">
        <v>456</v>
      </c>
      <c r="E60" s="5" t="s">
        <v>457</v>
      </c>
      <c r="F60" s="6" t="s">
        <v>458</v>
      </c>
      <c r="G60" s="7" t="s">
        <v>459</v>
      </c>
      <c r="H60" s="8" t="s">
        <v>460</v>
      </c>
      <c r="I60" s="9" t="s">
        <v>461</v>
      </c>
      <c r="J60" s="10"/>
      <c r="K60" s="11" t="str">
        <f>IFERROR(VLOOKUP(J60,'99_Catálogos'!$G$2:$H$6,2,FALSE()),"")</f>
        <v/>
      </c>
      <c r="L60" s="11" t="str">
        <f t="shared" si="1"/>
        <v/>
      </c>
      <c r="M60" s="5"/>
      <c r="N60" t="s">
        <v>15</v>
      </c>
      <c r="O60" t="s">
        <v>17</v>
      </c>
      <c r="P60" t="s">
        <v>19</v>
      </c>
      <c r="Q60" t="s">
        <v>21</v>
      </c>
    </row>
    <row r="61" spans="1:17" ht="96" customHeight="1" x14ac:dyDescent="0.2">
      <c r="A61" s="5" t="s">
        <v>462</v>
      </c>
      <c r="B61" s="5" t="s">
        <v>446</v>
      </c>
      <c r="C61" s="5" t="s">
        <v>463</v>
      </c>
      <c r="D61" s="5" t="s">
        <v>464</v>
      </c>
      <c r="E61" s="5" t="s">
        <v>465</v>
      </c>
      <c r="F61" s="6" t="s">
        <v>466</v>
      </c>
      <c r="G61" s="7" t="s">
        <v>467</v>
      </c>
      <c r="H61" s="8" t="s">
        <v>468</v>
      </c>
      <c r="I61" s="9" t="s">
        <v>469</v>
      </c>
      <c r="J61" s="10"/>
      <c r="K61" s="11" t="str">
        <f>IFERROR(VLOOKUP(J61,'99_Catálogos'!$G$2:$H$6,2,FALSE()),"")</f>
        <v/>
      </c>
      <c r="L61" s="11" t="str">
        <f t="shared" si="1"/>
        <v/>
      </c>
      <c r="M61" s="5"/>
      <c r="N61" t="s">
        <v>19</v>
      </c>
      <c r="O61" t="s">
        <v>21</v>
      </c>
      <c r="P61" t="s">
        <v>15</v>
      </c>
      <c r="Q61" t="s">
        <v>17</v>
      </c>
    </row>
    <row r="62" spans="1:17" ht="96" customHeight="1" x14ac:dyDescent="0.2">
      <c r="A62" s="5" t="s">
        <v>470</v>
      </c>
      <c r="B62" s="5" t="s">
        <v>446</v>
      </c>
      <c r="C62" s="5" t="s">
        <v>471</v>
      </c>
      <c r="D62" s="5" t="s">
        <v>472</v>
      </c>
      <c r="E62" s="5" t="s">
        <v>473</v>
      </c>
      <c r="F62" s="6" t="s">
        <v>474</v>
      </c>
      <c r="G62" s="7" t="s">
        <v>475</v>
      </c>
      <c r="H62" s="8" t="s">
        <v>476</v>
      </c>
      <c r="I62" s="9" t="s">
        <v>477</v>
      </c>
      <c r="J62" s="10"/>
      <c r="K62" s="11" t="str">
        <f>IFERROR(VLOOKUP(J62,'99_Catálogos'!$G$2:$H$6,2,FALSE()),"")</f>
        <v/>
      </c>
      <c r="L62" s="11" t="str">
        <f t="shared" si="1"/>
        <v/>
      </c>
      <c r="M62" s="5"/>
      <c r="N62" t="s">
        <v>15</v>
      </c>
      <c r="O62" t="s">
        <v>17</v>
      </c>
      <c r="P62" t="s">
        <v>19</v>
      </c>
      <c r="Q62" t="s">
        <v>21</v>
      </c>
    </row>
    <row r="63" spans="1:17" ht="96" customHeight="1" x14ac:dyDescent="0.2">
      <c r="A63" s="5" t="s">
        <v>478</v>
      </c>
      <c r="B63" s="5" t="s">
        <v>446</v>
      </c>
      <c r="C63" s="5" t="s">
        <v>479</v>
      </c>
      <c r="D63" s="5" t="s">
        <v>480</v>
      </c>
      <c r="E63" s="5" t="s">
        <v>481</v>
      </c>
      <c r="F63" s="6" t="s">
        <v>482</v>
      </c>
      <c r="G63" s="7" t="s">
        <v>483</v>
      </c>
      <c r="H63" s="8" t="s">
        <v>484</v>
      </c>
      <c r="I63" s="9" t="s">
        <v>485</v>
      </c>
      <c r="J63" s="10"/>
      <c r="K63" s="11" t="str">
        <f>IFERROR(VLOOKUP(J63,'99_Catálogos'!$G$2:$H$6,2,FALSE()),"")</f>
        <v/>
      </c>
      <c r="L63" s="11" t="str">
        <f t="shared" si="1"/>
        <v/>
      </c>
      <c r="M63" s="5"/>
      <c r="N63" t="s">
        <v>19</v>
      </c>
      <c r="O63" t="s">
        <v>21</v>
      </c>
      <c r="P63" t="s">
        <v>15</v>
      </c>
      <c r="Q63" t="s">
        <v>17</v>
      </c>
    </row>
    <row r="64" spans="1:17" ht="96" customHeight="1" x14ac:dyDescent="0.2">
      <c r="A64" s="5" t="s">
        <v>486</v>
      </c>
      <c r="B64" s="5" t="s">
        <v>446</v>
      </c>
      <c r="C64" s="5" t="s">
        <v>487</v>
      </c>
      <c r="D64" s="5" t="s">
        <v>488</v>
      </c>
      <c r="E64" s="5" t="s">
        <v>489</v>
      </c>
      <c r="F64" s="6" t="s">
        <v>490</v>
      </c>
      <c r="G64" s="7" t="s">
        <v>491</v>
      </c>
      <c r="H64" s="8" t="s">
        <v>492</v>
      </c>
      <c r="I64" s="9" t="s">
        <v>493</v>
      </c>
      <c r="J64" s="10"/>
      <c r="K64" s="11" t="str">
        <f>IFERROR(VLOOKUP(J64,'99_Catálogos'!$G$2:$H$6,2,FALSE()),"")</f>
        <v/>
      </c>
      <c r="L64" s="11" t="str">
        <f t="shared" si="1"/>
        <v/>
      </c>
      <c r="M64" s="5"/>
      <c r="N64" t="s">
        <v>15</v>
      </c>
      <c r="O64" t="s">
        <v>17</v>
      </c>
      <c r="P64" t="s">
        <v>19</v>
      </c>
      <c r="Q64" t="s">
        <v>21</v>
      </c>
    </row>
    <row r="65" spans="1:17" ht="96" customHeight="1" x14ac:dyDescent="0.2">
      <c r="A65" s="5" t="s">
        <v>494</v>
      </c>
      <c r="B65" s="5" t="s">
        <v>446</v>
      </c>
      <c r="C65" s="5" t="s">
        <v>495</v>
      </c>
      <c r="D65" s="5" t="s">
        <v>496</v>
      </c>
      <c r="E65" s="5" t="s">
        <v>497</v>
      </c>
      <c r="F65" s="6" t="s">
        <v>498</v>
      </c>
      <c r="G65" s="7" t="s">
        <v>499</v>
      </c>
      <c r="H65" s="8" t="s">
        <v>500</v>
      </c>
      <c r="I65" s="9" t="s">
        <v>501</v>
      </c>
      <c r="J65" s="10"/>
      <c r="K65" s="11" t="str">
        <f>IFERROR(VLOOKUP(J65,'99_Catálogos'!$G$2:$H$6,2,FALSE()),"")</f>
        <v/>
      </c>
      <c r="L65" s="11" t="str">
        <f t="shared" si="1"/>
        <v/>
      </c>
      <c r="M65" s="5"/>
      <c r="N65" t="s">
        <v>19</v>
      </c>
      <c r="O65" t="s">
        <v>21</v>
      </c>
      <c r="P65" t="s">
        <v>15</v>
      </c>
      <c r="Q65" t="s">
        <v>17</v>
      </c>
    </row>
  </sheetData>
  <mergeCells count="2">
    <mergeCell ref="A1:M1"/>
    <mergeCell ref="A2:M2"/>
  </mergeCells>
  <conditionalFormatting sqref="K4:K65">
    <cfRule type="cellIs" dxfId="3" priority="2" operator="equal">
      <formula>1</formula>
    </cfRule>
    <cfRule type="cellIs" dxfId="2" priority="3" operator="equal">
      <formula>2</formula>
    </cfRule>
    <cfRule type="cellIs" dxfId="1" priority="4" operator="equal">
      <formula>3</formula>
    </cfRule>
    <cfRule type="cellIs" dxfId="0" priority="5" operator="equal">
      <formula>4</formula>
    </cfRule>
  </conditionalFormatting>
  <pageMargins left="0.7" right="0.7" top="0.75" bottom="0.75" header="0.511811023622047" footer="0.511811023622047"/>
  <pageSetup paperSize="9" orientation="portrait" horizontalDpi="300" verticalDpi="300"/>
  <legacyDrawing r:id="rId1"/>
  <extLst>
    <ext xmlns:x14="http://schemas.microsoft.com/office/spreadsheetml/2009/9/main" uri="{CCE6A557-97BC-4b89-ADB6-D9C93CAAB3DF}">
      <x14:dataValidations xmlns:xm="http://schemas.microsoft.com/office/excel/2006/main" count="1">
        <x14:dataValidation type="list" allowBlank="1" xr:uid="{00000000-0002-0000-0100-000000000000}">
          <x14:formula1>
            <xm:f>'99_Catálogos'!$G$2:$G$6</xm:f>
          </x14:formula1>
          <x14:formula2>
            <xm:f>0</xm:f>
          </x14:formula2>
          <xm:sqref>J4:J65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zoomScale="120" zoomScaleNormal="120" workbookViewId="0">
      <selection sqref="A1:F1"/>
    </sheetView>
  </sheetViews>
  <sheetFormatPr baseColWidth="10" defaultColWidth="8.83203125" defaultRowHeight="15" customHeight="1" x14ac:dyDescent="0.2"/>
  <cols>
    <col min="1" max="1" width="26" customWidth="1"/>
    <col min="2" max="3" width="18" customWidth="1"/>
    <col min="4" max="5" width="34" customWidth="1"/>
    <col min="6" max="6" width="14" customWidth="1"/>
  </cols>
  <sheetData>
    <row r="1" spans="1:6" ht="18.75" customHeight="1" x14ac:dyDescent="0.25">
      <c r="A1" s="17" t="s">
        <v>502</v>
      </c>
      <c r="B1" s="17"/>
      <c r="C1" s="17"/>
      <c r="D1" s="17"/>
      <c r="E1" s="17"/>
      <c r="F1" s="17"/>
    </row>
    <row r="3" spans="1:6" ht="15.75" customHeight="1" x14ac:dyDescent="0.2">
      <c r="A3" s="12" t="s">
        <v>503</v>
      </c>
      <c r="B3" s="12" t="s">
        <v>504</v>
      </c>
      <c r="C3" s="13"/>
      <c r="D3" s="12" t="s">
        <v>13</v>
      </c>
      <c r="E3" s="12" t="s">
        <v>505</v>
      </c>
      <c r="F3" s="12" t="s">
        <v>506</v>
      </c>
    </row>
    <row r="4" spans="1:6" ht="15.75" customHeight="1" x14ac:dyDescent="0.2">
      <c r="A4" s="13" t="s">
        <v>507</v>
      </c>
      <c r="B4" s="14">
        <f>ROWS('01_Instrumento'!A4:A65)</f>
        <v>62</v>
      </c>
      <c r="C4" s="13"/>
      <c r="D4" s="6" t="s">
        <v>15</v>
      </c>
      <c r="E4" s="14">
        <f>COUNTIF('01_Instrumento'!L4:L65,D4)</f>
        <v>0</v>
      </c>
      <c r="F4" s="15">
        <f>IF($B$5=0,"",E4/$B$5)</f>
        <v>0</v>
      </c>
    </row>
    <row r="5" spans="1:6" ht="15.75" customHeight="1" x14ac:dyDescent="0.2">
      <c r="A5" s="13" t="s">
        <v>508</v>
      </c>
      <c r="B5" s="14">
        <f>COUNTIF('01_Instrumento'!K4:K65,"&gt;0")</f>
        <v>1</v>
      </c>
      <c r="C5" s="13"/>
      <c r="D5" s="7" t="s">
        <v>17</v>
      </c>
      <c r="E5" s="14">
        <f>COUNTIF('01_Instrumento'!L4:L65,D5)</f>
        <v>0</v>
      </c>
      <c r="F5" s="15">
        <f>IF($B$5=0,"",E5/$B$5)</f>
        <v>0</v>
      </c>
    </row>
    <row r="6" spans="1:6" ht="15.75" customHeight="1" x14ac:dyDescent="0.2">
      <c r="A6" s="13" t="s">
        <v>509</v>
      </c>
      <c r="B6" s="15">
        <f>IF(B4=0,"",B5/B4)</f>
        <v>1.6129032258064516E-2</v>
      </c>
      <c r="C6" s="13"/>
      <c r="D6" s="8" t="s">
        <v>19</v>
      </c>
      <c r="E6" s="14">
        <f>COUNTIF('01_Instrumento'!L4:L65,D6)</f>
        <v>1</v>
      </c>
      <c r="F6" s="15">
        <f>IF($B$5=0,"",E6/$B$5)</f>
        <v>1</v>
      </c>
    </row>
    <row r="7" spans="1:6" ht="15.75" customHeight="1" x14ac:dyDescent="0.2">
      <c r="A7" s="13" t="s">
        <v>510</v>
      </c>
      <c r="B7" s="14">
        <f>IF(B5=0,"",SUM('01_Instrumento'!K4:K65)/B5)</f>
        <v>3</v>
      </c>
      <c r="C7" s="13"/>
      <c r="D7" s="9" t="s">
        <v>21</v>
      </c>
      <c r="E7" s="14">
        <f>COUNTIF('01_Instrumento'!L4:L65,D7)</f>
        <v>0</v>
      </c>
      <c r="F7" s="15">
        <f>IF($B$5=0,"",E7/$B$5)</f>
        <v>0</v>
      </c>
    </row>
    <row r="8" spans="1:6" ht="31.5" customHeight="1" x14ac:dyDescent="0.2">
      <c r="A8" s="13" t="s">
        <v>511</v>
      </c>
      <c r="B8" s="14" t="str">
        <f>IF(B7="","",IF(B7&lt;1.5,"Asistencial / altruísta",IF(B7&lt;2.5,"Divulgativo",IF(B7&lt;3.5,"Concientizador","Desarrollo integral / emancipatorio"))))</f>
        <v>Concientizador</v>
      </c>
      <c r="C8" s="13"/>
      <c r="D8" s="14" t="s">
        <v>512</v>
      </c>
      <c r="E8" s="14" t="str">
        <f>IF(MAX(E4:E7)=0,"",INDEX(D4:D7,MATCH(MAX(E4:E7),E4:E7,0)))</f>
        <v>Concientizador</v>
      </c>
      <c r="F8" s="14"/>
    </row>
    <row r="9" spans="1:6" ht="48" customHeight="1" x14ac:dyDescent="0.2">
      <c r="A9" s="13" t="s">
        <v>513</v>
      </c>
      <c r="B9" s="14" t="str">
        <f>IF(B8="","",IF(B8="Asistencial / altruísta","Seguimiento de cobertura y productos",IF(B8="Divulgativo","Evaluación de resultados y aprendizaje",IF(B8="Concientizador","Evaluación participativa y teoría de cambio","Evaluación transformadora, incidencia y/o SROI"))))</f>
        <v>Evaluación participativa y teoría de cambio</v>
      </c>
      <c r="C9" s="13"/>
      <c r="D9" s="13"/>
      <c r="E9" s="13"/>
      <c r="F9" s="13"/>
    </row>
    <row r="10" spans="1:6" x14ac:dyDescent="0.2">
      <c r="A10" s="13"/>
      <c r="B10" s="13"/>
      <c r="C10" s="13"/>
      <c r="D10" s="13"/>
      <c r="E10" s="13"/>
      <c r="F10" s="13"/>
    </row>
    <row r="11" spans="1:6" x14ac:dyDescent="0.2">
      <c r="A11" s="13"/>
      <c r="B11" s="13"/>
      <c r="C11" s="13"/>
      <c r="D11" s="13"/>
      <c r="E11" s="13"/>
      <c r="F11" s="13"/>
    </row>
    <row r="12" spans="1:6" ht="15.75" customHeight="1" x14ac:dyDescent="0.2">
      <c r="A12" s="12" t="s">
        <v>26</v>
      </c>
      <c r="B12" s="12" t="s">
        <v>508</v>
      </c>
      <c r="C12" s="12" t="s">
        <v>514</v>
      </c>
      <c r="D12" s="12" t="s">
        <v>515</v>
      </c>
      <c r="E12" s="12" t="s">
        <v>513</v>
      </c>
      <c r="F12" s="13"/>
    </row>
    <row r="13" spans="1:6" ht="15.75" customHeight="1" x14ac:dyDescent="0.2">
      <c r="A13" s="13" t="s">
        <v>39</v>
      </c>
      <c r="B13" s="14">
        <f>COUNTIFS('01_Instrumento'!B4:B65,A13,'01_Instrumento'!K4:K65,"&gt;0")</f>
        <v>1</v>
      </c>
      <c r="C13" s="16" t="e">
        <f>IF(B13=0,"",SUMPRODUCT(('01_Instrumento'!$B$4:$B$65=A13)*('01_Instrumento'!$K$4:$K$65))/B13)</f>
        <v>#VALUE!</v>
      </c>
      <c r="D13" s="14" t="e">
        <f>IF(C13="","",IF(C13&lt;1.5,"Asistencial / altruísta",IF(C13&lt;2.5,"Divulgativo",IF(C13&lt;3.5,"Concientizador","Desarrollo integral / emancipatorio"))))</f>
        <v>#VALUE!</v>
      </c>
      <c r="E13" s="14" t="e">
        <f>IF(D13="","",IF(D13="Asistencial / altruísta","Cobertura / productos",IF(D13="Divulgativo","Resultados / aprendizaje",IF(D13="Concientizador","Participativa / teoría de cambio","Transformadora / incidencia / SROI"))))</f>
        <v>#VALUE!</v>
      </c>
      <c r="F13" s="13"/>
    </row>
    <row r="14" spans="1:6" ht="15.75" customHeight="1" x14ac:dyDescent="0.2">
      <c r="A14" s="13" t="s">
        <v>129</v>
      </c>
      <c r="B14" s="14">
        <f>COUNTIFS('01_Instrumento'!B4:B65,A14,'01_Instrumento'!K4:K65,"&gt;0")</f>
        <v>0</v>
      </c>
      <c r="C14" s="16" t="str">
        <f>IF(B14=0,"",SUMPRODUCT(('01_Instrumento'!$B$4:$B$65=A14)*('01_Instrumento'!$K$4:$K$65))/B14)</f>
        <v/>
      </c>
      <c r="D14" s="14" t="str">
        <f>IF(C14="","",IF(C14&lt;1.5,"Asistencial / altruísta",IF(C14&lt;2.5,"Divulgativo",IF(C14&lt;3.5,"Concientizador","Desarrollo integral / emancipatorio"))))</f>
        <v/>
      </c>
      <c r="E14" s="14" t="str">
        <f>IF(D14="","",IF(D14="Asistencial / altruísta","Cobertura / productos",IF(D14="Divulgativo","Resultados / aprendizaje",IF(D14="Concientizador","Participativa / teoría de cambio","Transformadora / incidencia / SROI"))))</f>
        <v/>
      </c>
      <c r="F14" s="13"/>
    </row>
    <row r="15" spans="1:6" ht="15.75" customHeight="1" x14ac:dyDescent="0.2">
      <c r="A15" s="13" t="s">
        <v>291</v>
      </c>
      <c r="B15" s="14">
        <f>COUNTIFS('01_Instrumento'!B4:B65,A15,'01_Instrumento'!K4:K65,"&gt;0")</f>
        <v>0</v>
      </c>
      <c r="C15" s="16" t="str">
        <f>IF(B15=0,"",SUMPRODUCT(('01_Instrumento'!$B$4:$B$65=A15)*('01_Instrumento'!$K$4:$K$65))/B15)</f>
        <v/>
      </c>
      <c r="D15" s="14" t="str">
        <f>IF(C15="","",IF(C15&lt;1.5,"Asistencial / altruísta",IF(C15&lt;2.5,"Divulgativo",IF(C15&lt;3.5,"Concientizador","Desarrollo integral / emancipatorio"))))</f>
        <v/>
      </c>
      <c r="E15" s="14" t="str">
        <f>IF(D15="","",IF(D15="Asistencial / altruísta","Cobertura / productos",IF(D15="Divulgativo","Resultados / aprendizaje",IF(D15="Concientizador","Participativa / teoría de cambio","Transformadora / incidencia / SROI"))))</f>
        <v/>
      </c>
      <c r="F15" s="13"/>
    </row>
    <row r="16" spans="1:6" ht="15.75" customHeight="1" x14ac:dyDescent="0.2">
      <c r="A16" s="13" t="s">
        <v>401</v>
      </c>
      <c r="B16" s="14">
        <f>COUNTIFS('01_Instrumento'!B4:B65,A16,'01_Instrumento'!K4:K65,"&gt;0")</f>
        <v>0</v>
      </c>
      <c r="C16" s="16" t="str">
        <f>IF(B16=0,"",SUMPRODUCT(('01_Instrumento'!$B$4:$B$65=A16)*('01_Instrumento'!$K$4:$K$65))/B16)</f>
        <v/>
      </c>
      <c r="D16" s="14" t="str">
        <f>IF(C16="","",IF(C16&lt;1.5,"Asistencial / altruísta",IF(C16&lt;2.5,"Divulgativo",IF(C16&lt;3.5,"Concientizador","Desarrollo integral / emancipatorio"))))</f>
        <v/>
      </c>
      <c r="E16" s="14" t="str">
        <f>IF(D16="","",IF(D16="Asistencial / altruísta","Cobertura / productos",IF(D16="Divulgativo","Resultados / aprendizaje",IF(D16="Concientizador","Participativa / teoría de cambio","Transformadora / incidencia / SROI"))))</f>
        <v/>
      </c>
      <c r="F16" s="13"/>
    </row>
    <row r="17" spans="1:6" ht="15.75" customHeight="1" x14ac:dyDescent="0.2">
      <c r="A17" s="13" t="s">
        <v>446</v>
      </c>
      <c r="B17" s="14">
        <f>COUNTIFS('01_Instrumento'!B4:B65,A17,'01_Instrumento'!K4:K65,"&gt;0")</f>
        <v>0</v>
      </c>
      <c r="C17" s="16" t="str">
        <f>IF(B17=0,"",SUMPRODUCT(('01_Instrumento'!$B$4:$B$65=A17)*('01_Instrumento'!$K$4:$K$65))/B17)</f>
        <v/>
      </c>
      <c r="D17" s="14" t="str">
        <f>IF(C17="","",IF(C17&lt;1.5,"Asistencial / altruísta",IF(C17&lt;2.5,"Divulgativo",IF(C17&lt;3.5,"Concientizador","Desarrollo integral / emancipatorio"))))</f>
        <v/>
      </c>
      <c r="E17" s="14" t="str">
        <f>IF(D17="","",IF(D17="Asistencial / altruísta","Cobertura / productos",IF(D17="Divulgativo","Resultados / aprendizaje",IF(D17="Concientizador","Participativa / teoría de cambio","Transformadora / incidencia / SROI"))))</f>
        <v/>
      </c>
      <c r="F17" s="13"/>
    </row>
  </sheetData>
  <mergeCells count="1">
    <mergeCell ref="A1:F1"/>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
  <sheetViews>
    <sheetView zoomScaleNormal="100" workbookViewId="0"/>
  </sheetViews>
  <sheetFormatPr baseColWidth="10" defaultColWidth="8.83203125" defaultRowHeight="15" customHeight="1" x14ac:dyDescent="0.2"/>
  <cols>
    <col min="1" max="1" width="22" customWidth="1"/>
    <col min="2" max="2" width="28" customWidth="1"/>
    <col min="3" max="3" width="120" customWidth="1"/>
  </cols>
  <sheetData>
    <row r="1" spans="1:3" x14ac:dyDescent="0.2">
      <c r="A1" s="3" t="s">
        <v>26</v>
      </c>
      <c r="B1" s="3" t="s">
        <v>27</v>
      </c>
      <c r="C1" s="3" t="s">
        <v>516</v>
      </c>
    </row>
    <row r="2" spans="1:3" ht="48" customHeight="1" x14ac:dyDescent="0.2">
      <c r="A2" s="13" t="s">
        <v>39</v>
      </c>
      <c r="B2" s="13" t="s">
        <v>40</v>
      </c>
      <c r="C2" s="13" t="s">
        <v>517</v>
      </c>
    </row>
    <row r="3" spans="1:3" ht="31.5" customHeight="1" x14ac:dyDescent="0.2">
      <c r="A3" s="13" t="s">
        <v>39</v>
      </c>
      <c r="B3" s="13" t="s">
        <v>62</v>
      </c>
      <c r="C3" s="13" t="s">
        <v>518</v>
      </c>
    </row>
    <row r="4" spans="1:3" ht="15.75" customHeight="1" x14ac:dyDescent="0.2">
      <c r="A4" s="13" t="s">
        <v>39</v>
      </c>
      <c r="B4" s="13" t="s">
        <v>84</v>
      </c>
      <c r="C4" s="13" t="s">
        <v>519</v>
      </c>
    </row>
    <row r="5" spans="1:3" ht="15.75" customHeight="1" x14ac:dyDescent="0.2">
      <c r="A5" s="13" t="s">
        <v>39</v>
      </c>
      <c r="B5" s="13" t="s">
        <v>92</v>
      </c>
      <c r="C5" s="13" t="s">
        <v>520</v>
      </c>
    </row>
    <row r="6" spans="1:3" ht="31.5" customHeight="1" x14ac:dyDescent="0.2">
      <c r="A6" s="13" t="s">
        <v>39</v>
      </c>
      <c r="B6" s="13" t="s">
        <v>107</v>
      </c>
      <c r="C6" s="13" t="s">
        <v>521</v>
      </c>
    </row>
    <row r="7" spans="1:3" ht="15.75" customHeight="1" x14ac:dyDescent="0.2">
      <c r="A7" s="13" t="s">
        <v>39</v>
      </c>
      <c r="B7" s="13" t="s">
        <v>48</v>
      </c>
      <c r="C7" s="13" t="s">
        <v>522</v>
      </c>
    </row>
    <row r="8" spans="1:3" ht="48" customHeight="1" x14ac:dyDescent="0.2">
      <c r="A8" s="13" t="s">
        <v>129</v>
      </c>
      <c r="B8" s="13" t="s">
        <v>130</v>
      </c>
      <c r="C8" s="13" t="s">
        <v>523</v>
      </c>
    </row>
    <row r="9" spans="1:3" ht="15.75" customHeight="1" x14ac:dyDescent="0.2">
      <c r="A9" s="13" t="s">
        <v>129</v>
      </c>
      <c r="B9" s="13" t="s">
        <v>159</v>
      </c>
      <c r="C9" s="13" t="s">
        <v>524</v>
      </c>
    </row>
    <row r="10" spans="1:3" ht="31.5" customHeight="1" x14ac:dyDescent="0.2">
      <c r="A10" s="13" t="s">
        <v>129</v>
      </c>
      <c r="B10" s="13" t="s">
        <v>181</v>
      </c>
      <c r="C10" s="13" t="s">
        <v>525</v>
      </c>
    </row>
    <row r="11" spans="1:3" ht="31.5" customHeight="1" x14ac:dyDescent="0.2">
      <c r="A11" s="13" t="s">
        <v>129</v>
      </c>
      <c r="B11" s="13" t="s">
        <v>203</v>
      </c>
      <c r="C11" s="13" t="s">
        <v>526</v>
      </c>
    </row>
    <row r="12" spans="1:3" ht="31.5" customHeight="1" x14ac:dyDescent="0.2">
      <c r="A12" s="13" t="s">
        <v>129</v>
      </c>
      <c r="B12" s="13" t="s">
        <v>225</v>
      </c>
      <c r="C12" s="13" t="s">
        <v>527</v>
      </c>
    </row>
    <row r="13" spans="1:3" ht="48" customHeight="1" x14ac:dyDescent="0.2">
      <c r="A13" s="13" t="s">
        <v>129</v>
      </c>
      <c r="B13" s="13" t="s">
        <v>247</v>
      </c>
      <c r="C13" s="13" t="s">
        <v>528</v>
      </c>
    </row>
    <row r="14" spans="1:3" ht="31.5" customHeight="1" x14ac:dyDescent="0.2">
      <c r="A14" s="13" t="s">
        <v>129</v>
      </c>
      <c r="B14" s="13" t="s">
        <v>269</v>
      </c>
      <c r="C14" s="13" t="s">
        <v>529</v>
      </c>
    </row>
    <row r="15" spans="1:3" ht="31.5" customHeight="1" x14ac:dyDescent="0.2">
      <c r="A15" s="13" t="s">
        <v>291</v>
      </c>
      <c r="B15" s="13" t="s">
        <v>292</v>
      </c>
      <c r="C15" s="13" t="s">
        <v>530</v>
      </c>
    </row>
    <row r="16" spans="1:3" ht="31.5" customHeight="1" x14ac:dyDescent="0.2">
      <c r="A16" s="13" t="s">
        <v>291</v>
      </c>
      <c r="B16" s="13" t="s">
        <v>314</v>
      </c>
      <c r="C16" s="13" t="s">
        <v>531</v>
      </c>
    </row>
    <row r="17" spans="1:3" ht="31.5" customHeight="1" x14ac:dyDescent="0.2">
      <c r="A17" s="13" t="s">
        <v>291</v>
      </c>
      <c r="B17" s="13" t="s">
        <v>336</v>
      </c>
      <c r="C17" s="13" t="s">
        <v>532</v>
      </c>
    </row>
    <row r="18" spans="1:3" ht="31.5" customHeight="1" x14ac:dyDescent="0.2">
      <c r="A18" s="13" t="s">
        <v>291</v>
      </c>
      <c r="B18" s="13" t="s">
        <v>357</v>
      </c>
      <c r="C18" s="13" t="s">
        <v>533</v>
      </c>
    </row>
    <row r="19" spans="1:3" ht="31.5" customHeight="1" x14ac:dyDescent="0.2">
      <c r="A19" s="13" t="s">
        <v>291</v>
      </c>
      <c r="B19" s="13" t="s">
        <v>379</v>
      </c>
      <c r="C19" s="13" t="s">
        <v>534</v>
      </c>
    </row>
    <row r="20" spans="1:3" ht="31.5" customHeight="1" x14ac:dyDescent="0.2">
      <c r="A20" s="13" t="s">
        <v>401</v>
      </c>
      <c r="B20" s="13" t="s">
        <v>402</v>
      </c>
      <c r="C20" s="13" t="s">
        <v>535</v>
      </c>
    </row>
    <row r="21" spans="1:3" ht="31.5" customHeight="1" x14ac:dyDescent="0.2">
      <c r="A21" s="13" t="s">
        <v>401</v>
      </c>
      <c r="B21" s="13" t="s">
        <v>417</v>
      </c>
      <c r="C21" s="13" t="s">
        <v>536</v>
      </c>
    </row>
    <row r="22" spans="1:3" ht="31.5" customHeight="1" x14ac:dyDescent="0.2">
      <c r="A22" s="13" t="s">
        <v>401</v>
      </c>
      <c r="B22" s="13" t="s">
        <v>431</v>
      </c>
      <c r="C22" s="13" t="s">
        <v>537</v>
      </c>
    </row>
    <row r="23" spans="1:3" ht="15.75" customHeight="1" x14ac:dyDescent="0.2">
      <c r="A23" s="13" t="s">
        <v>446</v>
      </c>
      <c r="B23" s="13" t="s">
        <v>447</v>
      </c>
      <c r="C23" s="13" t="s">
        <v>538</v>
      </c>
    </row>
    <row r="24" spans="1:3" ht="15.75" customHeight="1" x14ac:dyDescent="0.2">
      <c r="A24" s="13" t="s">
        <v>446</v>
      </c>
      <c r="B24" s="13" t="s">
        <v>455</v>
      </c>
      <c r="C24" s="13" t="s">
        <v>539</v>
      </c>
    </row>
    <row r="25" spans="1:3" ht="15.75" customHeight="1" x14ac:dyDescent="0.2">
      <c r="A25" s="13" t="s">
        <v>446</v>
      </c>
      <c r="B25" s="13" t="s">
        <v>463</v>
      </c>
      <c r="C25" s="13" t="s">
        <v>540</v>
      </c>
    </row>
    <row r="26" spans="1:3" ht="15.75" customHeight="1" x14ac:dyDescent="0.2">
      <c r="A26" s="13" t="s">
        <v>446</v>
      </c>
      <c r="B26" s="13" t="s">
        <v>471</v>
      </c>
      <c r="C26" s="13" t="s">
        <v>541</v>
      </c>
    </row>
    <row r="27" spans="1:3" ht="15.75" customHeight="1" x14ac:dyDescent="0.2">
      <c r="A27" s="13" t="s">
        <v>446</v>
      </c>
      <c r="B27" s="13" t="s">
        <v>479</v>
      </c>
      <c r="C27" s="13" t="s">
        <v>542</v>
      </c>
    </row>
    <row r="28" spans="1:3" ht="15.75" customHeight="1" x14ac:dyDescent="0.2">
      <c r="A28" s="13" t="s">
        <v>446</v>
      </c>
      <c r="B28" s="13" t="s">
        <v>487</v>
      </c>
      <c r="C28" s="13" t="s">
        <v>543</v>
      </c>
    </row>
    <row r="29" spans="1:3" ht="15.75" customHeight="1" x14ac:dyDescent="0.2">
      <c r="A29" s="13" t="s">
        <v>446</v>
      </c>
      <c r="B29" s="13" t="s">
        <v>495</v>
      </c>
      <c r="C29" s="13" t="s">
        <v>544</v>
      </c>
    </row>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zoomScaleNormal="100" workbookViewId="0"/>
  </sheetViews>
  <sheetFormatPr baseColWidth="10" defaultColWidth="8.83203125" defaultRowHeight="15" customHeight="1" x14ac:dyDescent="0.2"/>
  <sheetData>
    <row r="1" spans="1:8" x14ac:dyDescent="0.2">
      <c r="A1" t="s">
        <v>34</v>
      </c>
      <c r="B1" t="s">
        <v>35</v>
      </c>
      <c r="D1" t="s">
        <v>35</v>
      </c>
      <c r="E1" t="s">
        <v>13</v>
      </c>
      <c r="G1" t="s">
        <v>545</v>
      </c>
      <c r="H1" t="s">
        <v>546</v>
      </c>
    </row>
    <row r="2" spans="1:8" x14ac:dyDescent="0.2">
      <c r="A2" t="s">
        <v>547</v>
      </c>
      <c r="B2">
        <v>0</v>
      </c>
      <c r="D2">
        <v>1</v>
      </c>
      <c r="E2" t="s">
        <v>15</v>
      </c>
      <c r="G2" t="s">
        <v>547</v>
      </c>
      <c r="H2">
        <v>0</v>
      </c>
    </row>
    <row r="3" spans="1:8" x14ac:dyDescent="0.2">
      <c r="A3" t="s">
        <v>548</v>
      </c>
      <c r="B3">
        <v>1</v>
      </c>
      <c r="D3">
        <v>2</v>
      </c>
      <c r="E3" t="s">
        <v>17</v>
      </c>
      <c r="G3" t="s">
        <v>30</v>
      </c>
      <c r="H3">
        <v>1</v>
      </c>
    </row>
    <row r="4" spans="1:8" x14ac:dyDescent="0.2">
      <c r="A4" t="s">
        <v>549</v>
      </c>
      <c r="B4">
        <v>2</v>
      </c>
      <c r="D4">
        <v>3</v>
      </c>
      <c r="E4" t="s">
        <v>19</v>
      </c>
      <c r="G4" t="s">
        <v>31</v>
      </c>
      <c r="H4">
        <v>2</v>
      </c>
    </row>
    <row r="5" spans="1:8" x14ac:dyDescent="0.2">
      <c r="A5" t="s">
        <v>550</v>
      </c>
      <c r="B5">
        <v>3</v>
      </c>
      <c r="D5">
        <v>4</v>
      </c>
      <c r="E5" t="s">
        <v>21</v>
      </c>
      <c r="G5" t="s">
        <v>32</v>
      </c>
      <c r="H5">
        <v>3</v>
      </c>
    </row>
    <row r="6" spans="1:8" x14ac:dyDescent="0.2">
      <c r="A6" t="s">
        <v>551</v>
      </c>
      <c r="B6">
        <v>4</v>
      </c>
      <c r="G6" t="s">
        <v>33</v>
      </c>
      <c r="H6">
        <v>4</v>
      </c>
    </row>
  </sheetData>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5DF794F5FE9A4A8BEAD35B4AEA695A" ma:contentTypeVersion="18" ma:contentTypeDescription="Crear nuevo documento." ma:contentTypeScope="" ma:versionID="9843d3a58b34f465dcbc3a90ae5ee83c">
  <xsd:schema xmlns:xsd="http://www.w3.org/2001/XMLSchema" xmlns:xs="http://www.w3.org/2001/XMLSchema" xmlns:p="http://schemas.microsoft.com/office/2006/metadata/properties" xmlns:ns2="6a8aea1b-e740-420a-a768-a351d3083a3a" xmlns:ns3="c9a1b871-8a36-44c9-8868-a7a72b8add4f" targetNamespace="http://schemas.microsoft.com/office/2006/metadata/properties" ma:root="true" ma:fieldsID="ec3fba9f5c9810cfee50cc62ee2b761f" ns2:_="" ns3:_="">
    <xsd:import namespace="6a8aea1b-e740-420a-a768-a351d3083a3a"/>
    <xsd:import namespace="c9a1b871-8a36-44c9-8868-a7a72b8ad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8aea1b-e740-420a-a768-a351d3083a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4094f84-d784-49e3-b271-e5152e88781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1b871-8a36-44c9-8868-a7a72b8add4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d37a098-8129-4b05-992c-68a06078104c}" ma:internalName="TaxCatchAll" ma:showField="CatchAllData" ma:web="c9a1b871-8a36-44c9-8868-a7a72b8add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a1b871-8a36-44c9-8868-a7a72b8add4f" xsi:nil="true"/>
    <lcf76f155ced4ddcb4097134ff3c332f xmlns="6a8aea1b-e740-420a-a768-a351d3083a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724CF9-6A3A-4E9F-8CCA-0D76120CC8DE}"/>
</file>

<file path=customXml/itemProps2.xml><?xml version="1.0" encoding="utf-8"?>
<ds:datastoreItem xmlns:ds="http://schemas.openxmlformats.org/officeDocument/2006/customXml" ds:itemID="{F56806F5-D559-455F-9DB4-B151BF16876B}"/>
</file>

<file path=customXml/itemProps3.xml><?xml version="1.0" encoding="utf-8"?>
<ds:datastoreItem xmlns:ds="http://schemas.openxmlformats.org/officeDocument/2006/customXml" ds:itemID="{34D59D21-F147-4022-B110-027EE46F8D59}"/>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00_Guía</vt:lpstr>
      <vt:lpstr>01_Instrumento</vt:lpstr>
      <vt:lpstr>02_Resultados</vt:lpstr>
      <vt:lpstr>03_Definiciones</vt:lpstr>
      <vt:lpstr>99_Catálogos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JAIME ROJAS GRILLO</cp:lastModifiedBy>
  <dcterms:modified xsi:type="dcterms:W3CDTF">2026-06-17T20:54:18Z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2026-04-15T21:12:40Z</dcterms:created>
  <dc:creator>openpyxl</dc:creator>
  <dc:description/>
  <dc:language>en-US</dc:language>
  <cp:lastModifiedBy>JAIME ROJAS GRILLO</cp:lastModifiedBy>
  <dcterms:modified xsi:type="dcterms:W3CDTF">2026-04-17T18:32:54Z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0x0101007B5DF794F5FE9A4A8BEAD35B4AEA695A</vt:lpwstr>
  </property>
</Properties>
</file>